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90" windowWidth="17895" windowHeight="9435"/>
  </bookViews>
  <sheets>
    <sheet name="Sheet1" sheetId="1" r:id="rId1"/>
  </sheets>
  <definedNames>
    <definedName name="_xlnm._FilterDatabase" localSheetId="0" hidden="1">Sheet1!$A$1:$BF$148</definedName>
  </definedNames>
  <calcPr calcId="145621"/>
</workbook>
</file>

<file path=xl/calcChain.xml><?xml version="1.0" encoding="utf-8"?>
<calcChain xmlns="http://schemas.openxmlformats.org/spreadsheetml/2006/main">
  <c r="BR122" i="1" l="1"/>
  <c r="BK129" i="1"/>
  <c r="BK130" i="1" s="1"/>
  <c r="BK131" i="1" s="1"/>
  <c r="BK132" i="1" s="1"/>
  <c r="BK133" i="1" s="1"/>
  <c r="BK134" i="1" s="1"/>
  <c r="BK135" i="1" s="1"/>
  <c r="BK136" i="1" s="1"/>
  <c r="BK137" i="1" s="1"/>
  <c r="BK138" i="1" s="1"/>
  <c r="BK139" i="1" s="1"/>
  <c r="BK140" i="1" s="1"/>
  <c r="BY129" i="1"/>
  <c r="BY130" i="1" s="1"/>
  <c r="BY131" i="1" s="1"/>
  <c r="BY132" i="1" s="1"/>
  <c r="BY133" i="1" s="1"/>
  <c r="BY134" i="1" s="1"/>
  <c r="BY135" i="1" s="1"/>
  <c r="BY136" i="1" s="1"/>
  <c r="BY137" i="1" s="1"/>
  <c r="BY138" i="1" s="1"/>
  <c r="BY139" i="1" s="1"/>
  <c r="BY140" i="1" s="1"/>
  <c r="BR129" i="1"/>
  <c r="BR130" i="1" s="1"/>
  <c r="BR131" i="1" s="1"/>
  <c r="BR132" i="1" s="1"/>
  <c r="BR133" i="1" s="1"/>
  <c r="BR134" i="1" s="1"/>
  <c r="BR135" i="1" s="1"/>
  <c r="BR136" i="1" s="1"/>
  <c r="BR137" i="1" s="1"/>
  <c r="BR138" i="1" s="1"/>
  <c r="BR139" i="1" s="1"/>
  <c r="BR140" i="1" s="1"/>
  <c r="BI127" i="1"/>
  <c r="BJ127" i="1"/>
  <c r="BH127" i="1" s="1"/>
  <c r="BK127" i="1"/>
  <c r="BP127" i="1"/>
  <c r="BQ127" i="1"/>
  <c r="BO127" i="1" s="1"/>
  <c r="BR127" i="1"/>
  <c r="BW127" i="1"/>
  <c r="BX127" i="1"/>
  <c r="BV127" i="1" s="1"/>
  <c r="BY127" i="1"/>
  <c r="BI128" i="1"/>
  <c r="BJ128" i="1"/>
  <c r="BH128" i="1" s="1"/>
  <c r="BK128" i="1"/>
  <c r="BP128" i="1"/>
  <c r="BQ128" i="1"/>
  <c r="BO128" i="1" s="1"/>
  <c r="BR128" i="1"/>
  <c r="BW128" i="1"/>
  <c r="BX128" i="1"/>
  <c r="BV128" i="1" s="1"/>
  <c r="BY128" i="1"/>
  <c r="BF128" i="1"/>
  <c r="AT128" i="1"/>
  <c r="AS128" i="1"/>
  <c r="AR128" i="1"/>
  <c r="AH128" i="1"/>
  <c r="AG128" i="1"/>
  <c r="AF128" i="1"/>
  <c r="V128" i="1"/>
  <c r="U128" i="1"/>
  <c r="T128" i="1"/>
  <c r="J128" i="1"/>
  <c r="I128" i="1"/>
  <c r="H128" i="1"/>
  <c r="BF127" i="1"/>
  <c r="AT127" i="1"/>
  <c r="AS127" i="1"/>
  <c r="AR127" i="1"/>
  <c r="AH127" i="1"/>
  <c r="AG127" i="1"/>
  <c r="AF127" i="1"/>
  <c r="V127" i="1"/>
  <c r="U127" i="1"/>
  <c r="T127" i="1"/>
  <c r="J127" i="1"/>
  <c r="I127" i="1"/>
  <c r="H127" i="1"/>
  <c r="BF65" i="1"/>
  <c r="BI65" i="1"/>
  <c r="BP65" i="1"/>
  <c r="BW65" i="1"/>
  <c r="AT65" i="1"/>
  <c r="AS65" i="1"/>
  <c r="AR65" i="1"/>
  <c r="AH65" i="1"/>
  <c r="AG65" i="1"/>
  <c r="AF65" i="1"/>
  <c r="V65" i="1"/>
  <c r="U65" i="1"/>
  <c r="T65" i="1"/>
  <c r="J65" i="1"/>
  <c r="I65" i="1"/>
  <c r="H65" i="1"/>
  <c r="BY20" i="1"/>
  <c r="BY21" i="1" s="1"/>
  <c r="BY22" i="1" s="1"/>
  <c r="BY23" i="1" s="1"/>
  <c r="BY24" i="1" s="1"/>
  <c r="BY25" i="1" s="1"/>
  <c r="BY26" i="1" s="1"/>
  <c r="BY4" i="1"/>
  <c r="BY5" i="1" s="1"/>
  <c r="BY6" i="1" s="1"/>
  <c r="BY7" i="1" s="1"/>
  <c r="BY8" i="1" s="1"/>
  <c r="BY9" i="1" s="1"/>
  <c r="BY10" i="1" s="1"/>
  <c r="BY11" i="1" s="1"/>
  <c r="BY12" i="1" s="1"/>
  <c r="BY13" i="1" s="1"/>
  <c r="BY14" i="1" s="1"/>
  <c r="BY15" i="1" s="1"/>
  <c r="BY16" i="1" s="1"/>
  <c r="BY17" i="1" s="1"/>
  <c r="BY18" i="1" s="1"/>
  <c r="BY43" i="1"/>
  <c r="BY44" i="1" s="1"/>
  <c r="BY45" i="1" s="1"/>
  <c r="BY46" i="1" s="1"/>
  <c r="BY47" i="1" s="1"/>
  <c r="BY48" i="1" s="1"/>
  <c r="BY49" i="1" s="1"/>
  <c r="BY29" i="1"/>
  <c r="BY30" i="1" s="1"/>
  <c r="BY31" i="1" s="1"/>
  <c r="BY32" i="1" s="1"/>
  <c r="BY33" i="1" s="1"/>
  <c r="BY34" i="1" s="1"/>
  <c r="BY35" i="1" s="1"/>
  <c r="BY36" i="1" s="1"/>
  <c r="BY37" i="1" s="1"/>
  <c r="BY38" i="1" s="1"/>
  <c r="BY39" i="1" s="1"/>
  <c r="BY40" i="1" s="1"/>
  <c r="BY41" i="1" s="1"/>
  <c r="BY68" i="1"/>
  <c r="BY69" i="1" s="1"/>
  <c r="BY70" i="1" s="1"/>
  <c r="BY71" i="1" s="1"/>
  <c r="BY72" i="1" s="1"/>
  <c r="BY73" i="1" s="1"/>
  <c r="BY74" i="1" s="1"/>
  <c r="BY52" i="1"/>
  <c r="BY53" i="1" s="1"/>
  <c r="BY54" i="1" s="1"/>
  <c r="BY55" i="1" s="1"/>
  <c r="BY56" i="1" s="1"/>
  <c r="BY57" i="1" s="1"/>
  <c r="BY58" i="1" s="1"/>
  <c r="BY59" i="1" s="1"/>
  <c r="BY60" i="1" s="1"/>
  <c r="BY61" i="1" s="1"/>
  <c r="BY62" i="1" s="1"/>
  <c r="BY63" i="1" s="1"/>
  <c r="BY64" i="1" s="1"/>
  <c r="BY65" i="1" s="1"/>
  <c r="BY66" i="1" s="1"/>
  <c r="BY92" i="1"/>
  <c r="BY93" i="1" s="1"/>
  <c r="BY94" i="1" s="1"/>
  <c r="BY95" i="1" s="1"/>
  <c r="BY96" i="1" s="1"/>
  <c r="BY97" i="1" s="1"/>
  <c r="BY98" i="1" s="1"/>
  <c r="BY77" i="1"/>
  <c r="BY78" i="1" s="1"/>
  <c r="BY79" i="1" s="1"/>
  <c r="BY80" i="1" s="1"/>
  <c r="BY81" i="1" s="1"/>
  <c r="BY82" i="1" s="1"/>
  <c r="BY83" i="1" s="1"/>
  <c r="BY84" i="1" s="1"/>
  <c r="BY85" i="1" s="1"/>
  <c r="BY86" i="1" s="1"/>
  <c r="BY87" i="1" s="1"/>
  <c r="BY88" i="1" s="1"/>
  <c r="BY89" i="1" s="1"/>
  <c r="BY90" i="1" s="1"/>
  <c r="BY116" i="1"/>
  <c r="BY117" i="1" s="1"/>
  <c r="BY118" i="1" s="1"/>
  <c r="BY119" i="1" s="1"/>
  <c r="BY120" i="1" s="1"/>
  <c r="BY121" i="1" s="1"/>
  <c r="BY122" i="1" s="1"/>
  <c r="BY101" i="1"/>
  <c r="BY102" i="1" s="1"/>
  <c r="BY103" i="1" s="1"/>
  <c r="BY104" i="1" s="1"/>
  <c r="BY105" i="1" s="1"/>
  <c r="BY106" i="1" s="1"/>
  <c r="BY107" i="1" s="1"/>
  <c r="BY108" i="1" s="1"/>
  <c r="BY109" i="1" s="1"/>
  <c r="BY110" i="1" s="1"/>
  <c r="BY111" i="1" s="1"/>
  <c r="BY112" i="1" s="1"/>
  <c r="BY113" i="1" s="1"/>
  <c r="BY114" i="1" s="1"/>
  <c r="BY142" i="1"/>
  <c r="BY143" i="1" s="1"/>
  <c r="BY144" i="1" s="1"/>
  <c r="BY145" i="1" s="1"/>
  <c r="BY146" i="1" s="1"/>
  <c r="BY147" i="1" s="1"/>
  <c r="BY148" i="1" s="1"/>
  <c r="BY125" i="1"/>
  <c r="BY126" i="1" s="1"/>
  <c r="BR142" i="1"/>
  <c r="BR143" i="1" s="1"/>
  <c r="BR144" i="1" s="1"/>
  <c r="BR145" i="1" s="1"/>
  <c r="BR146" i="1" s="1"/>
  <c r="BR147" i="1" s="1"/>
  <c r="BR148" i="1" s="1"/>
  <c r="BR125" i="1"/>
  <c r="BR126" i="1" s="1"/>
  <c r="BR116" i="1"/>
  <c r="BR117" i="1" s="1"/>
  <c r="BR118" i="1" s="1"/>
  <c r="BR119" i="1" s="1"/>
  <c r="BR120" i="1" s="1"/>
  <c r="BR121" i="1" s="1"/>
  <c r="BR101" i="1"/>
  <c r="BR102" i="1" s="1"/>
  <c r="BR103" i="1" s="1"/>
  <c r="BR104" i="1" s="1"/>
  <c r="BR105" i="1" s="1"/>
  <c r="BR106" i="1" s="1"/>
  <c r="BR107" i="1" s="1"/>
  <c r="BR108" i="1" s="1"/>
  <c r="BR109" i="1" s="1"/>
  <c r="BR110" i="1" s="1"/>
  <c r="BR111" i="1" s="1"/>
  <c r="BR112" i="1" s="1"/>
  <c r="BR113" i="1" s="1"/>
  <c r="BR114" i="1" s="1"/>
  <c r="BR92" i="1"/>
  <c r="BR93" i="1" s="1"/>
  <c r="BR94" i="1" s="1"/>
  <c r="BR95" i="1" s="1"/>
  <c r="BR96" i="1" s="1"/>
  <c r="BR97" i="1" s="1"/>
  <c r="BR98" i="1" s="1"/>
  <c r="BR77" i="1"/>
  <c r="BR78" i="1" s="1"/>
  <c r="BR79" i="1" s="1"/>
  <c r="BR80" i="1" s="1"/>
  <c r="BR81" i="1" s="1"/>
  <c r="BR82" i="1" s="1"/>
  <c r="BR83" i="1" s="1"/>
  <c r="BR84" i="1" s="1"/>
  <c r="BR85" i="1" s="1"/>
  <c r="BR86" i="1" s="1"/>
  <c r="BR87" i="1" s="1"/>
  <c r="BR88" i="1" s="1"/>
  <c r="BR89" i="1" s="1"/>
  <c r="BR90" i="1" s="1"/>
  <c r="BR68" i="1"/>
  <c r="BR69" i="1" s="1"/>
  <c r="BR70" i="1" s="1"/>
  <c r="BR71" i="1" s="1"/>
  <c r="BR72" i="1" s="1"/>
  <c r="BR73" i="1" s="1"/>
  <c r="BR74" i="1" s="1"/>
  <c r="BR52" i="1"/>
  <c r="BR53" i="1" s="1"/>
  <c r="BR54" i="1" s="1"/>
  <c r="BR55" i="1" s="1"/>
  <c r="BR56" i="1" s="1"/>
  <c r="BR57" i="1" s="1"/>
  <c r="BR58" i="1" s="1"/>
  <c r="BR59" i="1" s="1"/>
  <c r="BR60" i="1" s="1"/>
  <c r="BR61" i="1" s="1"/>
  <c r="BR62" i="1" s="1"/>
  <c r="BR63" i="1" s="1"/>
  <c r="BR64" i="1" s="1"/>
  <c r="BR65" i="1" s="1"/>
  <c r="BR66" i="1" s="1"/>
  <c r="BR43" i="1"/>
  <c r="BR44" i="1" s="1"/>
  <c r="BR45" i="1" s="1"/>
  <c r="BR46" i="1" s="1"/>
  <c r="BR47" i="1" s="1"/>
  <c r="BR48" i="1" s="1"/>
  <c r="BR49" i="1" s="1"/>
  <c r="BR29" i="1"/>
  <c r="BR30" i="1" s="1"/>
  <c r="BR31" i="1" s="1"/>
  <c r="BR32" i="1" s="1"/>
  <c r="BR33" i="1" s="1"/>
  <c r="BR34" i="1" s="1"/>
  <c r="BR35" i="1" s="1"/>
  <c r="BR36" i="1" s="1"/>
  <c r="BR37" i="1" s="1"/>
  <c r="BR38" i="1" s="1"/>
  <c r="BR39" i="1" s="1"/>
  <c r="BR40" i="1" s="1"/>
  <c r="BR41" i="1" s="1"/>
  <c r="BR20" i="1"/>
  <c r="BR21" i="1" s="1"/>
  <c r="BR22" i="1" s="1"/>
  <c r="BR23" i="1" s="1"/>
  <c r="BR24" i="1" s="1"/>
  <c r="BR25" i="1" s="1"/>
  <c r="BR26" i="1" s="1"/>
  <c r="BR4" i="1"/>
  <c r="BR5" i="1" s="1"/>
  <c r="BR6" i="1" s="1"/>
  <c r="BR7" i="1" s="1"/>
  <c r="BR8" i="1" s="1"/>
  <c r="BR9" i="1" s="1"/>
  <c r="BR10" i="1" s="1"/>
  <c r="BR11" i="1" s="1"/>
  <c r="BR12" i="1" s="1"/>
  <c r="BR13" i="1" s="1"/>
  <c r="BR14" i="1" s="1"/>
  <c r="BR15" i="1" s="1"/>
  <c r="BR16" i="1" s="1"/>
  <c r="BR17" i="1" s="1"/>
  <c r="BR18" i="1" s="1"/>
  <c r="BK142" i="1"/>
  <c r="BK143" i="1" s="1"/>
  <c r="BK144" i="1" s="1"/>
  <c r="BK145" i="1" s="1"/>
  <c r="BK146" i="1" s="1"/>
  <c r="BK147" i="1" s="1"/>
  <c r="BK148" i="1" s="1"/>
  <c r="BK149" i="1" s="1"/>
  <c r="BK150" i="1" s="1"/>
  <c r="BK151" i="1" s="1"/>
  <c r="BK125" i="1"/>
  <c r="BK126" i="1" s="1"/>
  <c r="BK116" i="1"/>
  <c r="BK117" i="1" s="1"/>
  <c r="BK118" i="1" s="1"/>
  <c r="BK119" i="1" s="1"/>
  <c r="BK120" i="1" s="1"/>
  <c r="BK121" i="1" s="1"/>
  <c r="BK122" i="1" s="1"/>
  <c r="BK101" i="1"/>
  <c r="BK102" i="1" s="1"/>
  <c r="BK103" i="1" s="1"/>
  <c r="BK104" i="1" s="1"/>
  <c r="BK105" i="1" s="1"/>
  <c r="BK106" i="1" s="1"/>
  <c r="BK107" i="1" s="1"/>
  <c r="BK108" i="1" s="1"/>
  <c r="BK109" i="1" s="1"/>
  <c r="BK110" i="1" s="1"/>
  <c r="BK111" i="1" s="1"/>
  <c r="BK112" i="1" s="1"/>
  <c r="BK113" i="1" s="1"/>
  <c r="BK114" i="1" s="1"/>
  <c r="BK92" i="1"/>
  <c r="BK93" i="1" s="1"/>
  <c r="BK94" i="1" s="1"/>
  <c r="BK95" i="1" s="1"/>
  <c r="BK96" i="1" s="1"/>
  <c r="BK97" i="1" s="1"/>
  <c r="BK98" i="1" s="1"/>
  <c r="BK77" i="1"/>
  <c r="BK78" i="1" s="1"/>
  <c r="BK79" i="1" s="1"/>
  <c r="BK80" i="1" s="1"/>
  <c r="BK81" i="1" s="1"/>
  <c r="BK82" i="1" s="1"/>
  <c r="BK83" i="1" s="1"/>
  <c r="BK84" i="1" s="1"/>
  <c r="BK85" i="1" s="1"/>
  <c r="BK86" i="1" s="1"/>
  <c r="BK87" i="1" s="1"/>
  <c r="BK88" i="1" s="1"/>
  <c r="BK89" i="1" s="1"/>
  <c r="BK90" i="1" s="1"/>
  <c r="BK68" i="1"/>
  <c r="BK69" i="1" s="1"/>
  <c r="BK70" i="1" s="1"/>
  <c r="BK71" i="1" s="1"/>
  <c r="BK72" i="1" s="1"/>
  <c r="BK73" i="1" s="1"/>
  <c r="BK74" i="1" s="1"/>
  <c r="BK52" i="1"/>
  <c r="BK53" i="1" s="1"/>
  <c r="BK54" i="1" s="1"/>
  <c r="BK55" i="1" s="1"/>
  <c r="BK56" i="1" s="1"/>
  <c r="BK57" i="1" s="1"/>
  <c r="BK58" i="1" s="1"/>
  <c r="BK59" i="1" s="1"/>
  <c r="BK60" i="1" s="1"/>
  <c r="BK61" i="1" s="1"/>
  <c r="BK62" i="1" s="1"/>
  <c r="BK63" i="1" s="1"/>
  <c r="BK64" i="1" s="1"/>
  <c r="BK65" i="1" s="1"/>
  <c r="BK66" i="1" s="1"/>
  <c r="BK43" i="1"/>
  <c r="BK44" i="1" s="1"/>
  <c r="BK45" i="1" s="1"/>
  <c r="BK46" i="1" s="1"/>
  <c r="BK47" i="1" s="1"/>
  <c r="BK48" i="1" s="1"/>
  <c r="BK49" i="1" s="1"/>
  <c r="BK29" i="1"/>
  <c r="BK30" i="1" s="1"/>
  <c r="BK31" i="1" s="1"/>
  <c r="BK32" i="1" s="1"/>
  <c r="BK33" i="1" s="1"/>
  <c r="BK34" i="1" s="1"/>
  <c r="BK35" i="1" s="1"/>
  <c r="BK36" i="1" s="1"/>
  <c r="BK37" i="1" s="1"/>
  <c r="BK38" i="1" s="1"/>
  <c r="BK39" i="1" s="1"/>
  <c r="BK40" i="1" s="1"/>
  <c r="BK41" i="1" s="1"/>
  <c r="BK20" i="1"/>
  <c r="BK21" i="1" s="1"/>
  <c r="BK22" i="1" s="1"/>
  <c r="BK23" i="1" s="1"/>
  <c r="BK24" i="1" s="1"/>
  <c r="BK25" i="1" s="1"/>
  <c r="BK26" i="1" s="1"/>
  <c r="BK4" i="1"/>
  <c r="BK5" i="1" s="1"/>
  <c r="BK6" i="1" s="1"/>
  <c r="BK7" i="1" s="1"/>
  <c r="BK8" i="1" s="1"/>
  <c r="BK9" i="1" s="1"/>
  <c r="BK10" i="1" s="1"/>
  <c r="BK11" i="1" s="1"/>
  <c r="BK12" i="1" s="1"/>
  <c r="BK13" i="1" s="1"/>
  <c r="BF13" i="1"/>
  <c r="BP13" i="1" s="1"/>
  <c r="AT13" i="1"/>
  <c r="AS13" i="1"/>
  <c r="AR13" i="1"/>
  <c r="AH13" i="1"/>
  <c r="AG13" i="1"/>
  <c r="AF13" i="1"/>
  <c r="V13" i="1"/>
  <c r="U13" i="1"/>
  <c r="T13" i="1"/>
  <c r="J13" i="1"/>
  <c r="I13" i="1"/>
  <c r="H13" i="1"/>
  <c r="BK14" i="1" l="1"/>
  <c r="BK15" i="1" s="1"/>
  <c r="BK16" i="1" s="1"/>
  <c r="BK17" i="1" s="1"/>
  <c r="BK18" i="1" s="1"/>
  <c r="BI13" i="1"/>
  <c r="BW13" i="1"/>
  <c r="BF125" i="1"/>
  <c r="BW125" i="1" s="1"/>
  <c r="BF126" i="1"/>
  <c r="BW126" i="1" s="1"/>
  <c r="BF129" i="1"/>
  <c r="BW129" i="1" s="1"/>
  <c r="BF130" i="1"/>
  <c r="BW130" i="1" s="1"/>
  <c r="BF131" i="1"/>
  <c r="BW131" i="1" s="1"/>
  <c r="BF132" i="1"/>
  <c r="BW132" i="1" s="1"/>
  <c r="BF133" i="1"/>
  <c r="BW133" i="1" s="1"/>
  <c r="BF134" i="1"/>
  <c r="BW134" i="1" s="1"/>
  <c r="BF135" i="1"/>
  <c r="BW135" i="1" s="1"/>
  <c r="BF136" i="1"/>
  <c r="BW136" i="1" s="1"/>
  <c r="BF137" i="1"/>
  <c r="BW137" i="1" s="1"/>
  <c r="BF138" i="1"/>
  <c r="BW138" i="1" s="1"/>
  <c r="BF139" i="1"/>
  <c r="BW139" i="1" s="1"/>
  <c r="BF140" i="1"/>
  <c r="BW140" i="1" s="1"/>
  <c r="BF141" i="1"/>
  <c r="BW141" i="1" s="1"/>
  <c r="BF142" i="1"/>
  <c r="BW142" i="1" s="1"/>
  <c r="BF143" i="1"/>
  <c r="BW143" i="1" s="1"/>
  <c r="BF144" i="1"/>
  <c r="BW144" i="1" s="1"/>
  <c r="BF145" i="1"/>
  <c r="BW145" i="1" s="1"/>
  <c r="BF146" i="1"/>
  <c r="BW146" i="1" s="1"/>
  <c r="BF147" i="1"/>
  <c r="BW147" i="1" s="1"/>
  <c r="BF148" i="1"/>
  <c r="BW148" i="1" s="1"/>
  <c r="BF124" i="1"/>
  <c r="BW124" i="1" s="1"/>
  <c r="BF101" i="1"/>
  <c r="BW101" i="1" s="1"/>
  <c r="BF102" i="1"/>
  <c r="BW102" i="1" s="1"/>
  <c r="BF103" i="1"/>
  <c r="BW103" i="1" s="1"/>
  <c r="BF104" i="1"/>
  <c r="BW104" i="1" s="1"/>
  <c r="BF105" i="1"/>
  <c r="BW105" i="1" s="1"/>
  <c r="BF106" i="1"/>
  <c r="BW106" i="1" s="1"/>
  <c r="BF107" i="1"/>
  <c r="BW107" i="1" s="1"/>
  <c r="BF108" i="1"/>
  <c r="BW108" i="1" s="1"/>
  <c r="BF109" i="1"/>
  <c r="BW109" i="1" s="1"/>
  <c r="BF110" i="1"/>
  <c r="BW110" i="1" s="1"/>
  <c r="BF111" i="1"/>
  <c r="BW111" i="1" s="1"/>
  <c r="BF112" i="1"/>
  <c r="BW112" i="1" s="1"/>
  <c r="BF113" i="1"/>
  <c r="BW113" i="1" s="1"/>
  <c r="BF114" i="1"/>
  <c r="BW114" i="1" s="1"/>
  <c r="BF115" i="1"/>
  <c r="BW115" i="1" s="1"/>
  <c r="BF116" i="1"/>
  <c r="BW116" i="1" s="1"/>
  <c r="BF117" i="1"/>
  <c r="BW117" i="1" s="1"/>
  <c r="BF118" i="1"/>
  <c r="BW118" i="1" s="1"/>
  <c r="BF119" i="1"/>
  <c r="BW119" i="1" s="1"/>
  <c r="BF120" i="1"/>
  <c r="BW120" i="1" s="1"/>
  <c r="BF121" i="1"/>
  <c r="BW121" i="1" s="1"/>
  <c r="BF122" i="1"/>
  <c r="BW122" i="1" s="1"/>
  <c r="BF100" i="1"/>
  <c r="BW100" i="1" s="1"/>
  <c r="BF77" i="1"/>
  <c r="BW77" i="1" s="1"/>
  <c r="BF78" i="1"/>
  <c r="BW78" i="1" s="1"/>
  <c r="BF79" i="1"/>
  <c r="BW79" i="1" s="1"/>
  <c r="BF80" i="1"/>
  <c r="BW80" i="1" s="1"/>
  <c r="BF81" i="1"/>
  <c r="BW81" i="1" s="1"/>
  <c r="BF82" i="1"/>
  <c r="BW82" i="1" s="1"/>
  <c r="BF83" i="1"/>
  <c r="BW83" i="1" s="1"/>
  <c r="BF84" i="1"/>
  <c r="BW84" i="1" s="1"/>
  <c r="BF85" i="1"/>
  <c r="BW85" i="1" s="1"/>
  <c r="BF86" i="1"/>
  <c r="BW86" i="1" s="1"/>
  <c r="BF87" i="1"/>
  <c r="BW87" i="1" s="1"/>
  <c r="BF88" i="1"/>
  <c r="BW88" i="1" s="1"/>
  <c r="BF89" i="1"/>
  <c r="BW89" i="1" s="1"/>
  <c r="BF90" i="1"/>
  <c r="BW90" i="1" s="1"/>
  <c r="BF91" i="1"/>
  <c r="BW91" i="1" s="1"/>
  <c r="BF92" i="1"/>
  <c r="BW92" i="1" s="1"/>
  <c r="BF93" i="1"/>
  <c r="BW93" i="1" s="1"/>
  <c r="BF94" i="1"/>
  <c r="BW94" i="1" s="1"/>
  <c r="BF95" i="1"/>
  <c r="BW95" i="1" s="1"/>
  <c r="BF96" i="1"/>
  <c r="BW96" i="1" s="1"/>
  <c r="BF97" i="1"/>
  <c r="BW97" i="1" s="1"/>
  <c r="BF98" i="1"/>
  <c r="BW98" i="1" s="1"/>
  <c r="BF76" i="1"/>
  <c r="BP76" i="1" s="1"/>
  <c r="BF52" i="1"/>
  <c r="BW52" i="1" s="1"/>
  <c r="BF53" i="1"/>
  <c r="BP53" i="1" s="1"/>
  <c r="BF54" i="1"/>
  <c r="BW54" i="1" s="1"/>
  <c r="BF55" i="1"/>
  <c r="BP55" i="1" s="1"/>
  <c r="BF56" i="1"/>
  <c r="BW56" i="1" s="1"/>
  <c r="BF57" i="1"/>
  <c r="BP57" i="1" s="1"/>
  <c r="BF58" i="1"/>
  <c r="BW58" i="1" s="1"/>
  <c r="BF59" i="1"/>
  <c r="BP59" i="1" s="1"/>
  <c r="BF60" i="1"/>
  <c r="BW60" i="1" s="1"/>
  <c r="BF61" i="1"/>
  <c r="BP61" i="1" s="1"/>
  <c r="BF62" i="1"/>
  <c r="BW62" i="1" s="1"/>
  <c r="BF63" i="1"/>
  <c r="BP63" i="1" s="1"/>
  <c r="BF64" i="1"/>
  <c r="BW64" i="1" s="1"/>
  <c r="BF66" i="1"/>
  <c r="BP66" i="1" s="1"/>
  <c r="BF67" i="1"/>
  <c r="BW67" i="1" s="1"/>
  <c r="BF68" i="1"/>
  <c r="BP68" i="1" s="1"/>
  <c r="BF69" i="1"/>
  <c r="BW69" i="1" s="1"/>
  <c r="BF70" i="1"/>
  <c r="BP70" i="1" s="1"/>
  <c r="BF71" i="1"/>
  <c r="BW71" i="1" s="1"/>
  <c r="BF72" i="1"/>
  <c r="BP72" i="1" s="1"/>
  <c r="BF73" i="1"/>
  <c r="BW73" i="1" s="1"/>
  <c r="BF74" i="1"/>
  <c r="BP74" i="1" s="1"/>
  <c r="BF51" i="1"/>
  <c r="BP51" i="1" s="1"/>
  <c r="BF29" i="1"/>
  <c r="BW29" i="1" s="1"/>
  <c r="BF30" i="1"/>
  <c r="BP30" i="1" s="1"/>
  <c r="BF31" i="1"/>
  <c r="BW31" i="1" s="1"/>
  <c r="BF32" i="1"/>
  <c r="BP32" i="1" s="1"/>
  <c r="BF33" i="1"/>
  <c r="BW33" i="1" s="1"/>
  <c r="BF34" i="1"/>
  <c r="BP34" i="1" s="1"/>
  <c r="BF35" i="1"/>
  <c r="BW35" i="1" s="1"/>
  <c r="BF36" i="1"/>
  <c r="BW36" i="1" s="1"/>
  <c r="BF37" i="1"/>
  <c r="BP37" i="1" s="1"/>
  <c r="BF38" i="1"/>
  <c r="BW38" i="1" s="1"/>
  <c r="BF39" i="1"/>
  <c r="BP39" i="1" s="1"/>
  <c r="BF40" i="1"/>
  <c r="BW40" i="1" s="1"/>
  <c r="BF41" i="1"/>
  <c r="BP41" i="1" s="1"/>
  <c r="BF42" i="1"/>
  <c r="BW42" i="1" s="1"/>
  <c r="BF43" i="1"/>
  <c r="BP43" i="1" s="1"/>
  <c r="BF44" i="1"/>
  <c r="BW44" i="1" s="1"/>
  <c r="BF45" i="1"/>
  <c r="BP45" i="1" s="1"/>
  <c r="BF46" i="1"/>
  <c r="BW46" i="1" s="1"/>
  <c r="BF47" i="1"/>
  <c r="BP47" i="1" s="1"/>
  <c r="BF48" i="1"/>
  <c r="BW48" i="1" s="1"/>
  <c r="BF49" i="1"/>
  <c r="BP49" i="1" s="1"/>
  <c r="BF28" i="1"/>
  <c r="BW28" i="1" s="1"/>
  <c r="BF4" i="1"/>
  <c r="BW4" i="1" s="1"/>
  <c r="BF5" i="1"/>
  <c r="BW5" i="1" s="1"/>
  <c r="BF6" i="1"/>
  <c r="BW6" i="1" s="1"/>
  <c r="BF7" i="1"/>
  <c r="BW7" i="1" s="1"/>
  <c r="BF8" i="1"/>
  <c r="BW8" i="1" s="1"/>
  <c r="BF9" i="1"/>
  <c r="BW9" i="1" s="1"/>
  <c r="BF10" i="1"/>
  <c r="BW10" i="1" s="1"/>
  <c r="BF11" i="1"/>
  <c r="BW11" i="1" s="1"/>
  <c r="BF12" i="1"/>
  <c r="BW12" i="1" s="1"/>
  <c r="BF14" i="1"/>
  <c r="BW14" i="1" s="1"/>
  <c r="BF15" i="1"/>
  <c r="BW15" i="1" s="1"/>
  <c r="BF16" i="1"/>
  <c r="BW16" i="1" s="1"/>
  <c r="BF17" i="1"/>
  <c r="BW17" i="1" s="1"/>
  <c r="BF18" i="1"/>
  <c r="BW18" i="1" s="1"/>
  <c r="BF19" i="1"/>
  <c r="BW19" i="1" s="1"/>
  <c r="BF20" i="1"/>
  <c r="BW20" i="1" s="1"/>
  <c r="BF21" i="1"/>
  <c r="BW21" i="1" s="1"/>
  <c r="BF22" i="1"/>
  <c r="BW22" i="1" s="1"/>
  <c r="BF23" i="1"/>
  <c r="BW23" i="1" s="1"/>
  <c r="BF24" i="1"/>
  <c r="BW24" i="1" s="1"/>
  <c r="BF25" i="1"/>
  <c r="BW25" i="1" s="1"/>
  <c r="BF26" i="1"/>
  <c r="BW26" i="1" s="1"/>
  <c r="BF3" i="1"/>
  <c r="BP3" i="1" s="1"/>
  <c r="BP29" i="1"/>
  <c r="BP31" i="1"/>
  <c r="BP33" i="1"/>
  <c r="BP35" i="1"/>
  <c r="BP36" i="1"/>
  <c r="BP38" i="1"/>
  <c r="BP40" i="1"/>
  <c r="BP42" i="1"/>
  <c r="BP44" i="1"/>
  <c r="BP46" i="1"/>
  <c r="BP48" i="1"/>
  <c r="BP52" i="1"/>
  <c r="BP54" i="1"/>
  <c r="BP56" i="1"/>
  <c r="BP58" i="1"/>
  <c r="BP60" i="1"/>
  <c r="BP62" i="1"/>
  <c r="BP64" i="1"/>
  <c r="BP67" i="1"/>
  <c r="BP69" i="1"/>
  <c r="BP71" i="1"/>
  <c r="BP73" i="1"/>
  <c r="BP77" i="1"/>
  <c r="BP78" i="1"/>
  <c r="BP79" i="1"/>
  <c r="BP80" i="1"/>
  <c r="BP81" i="1"/>
  <c r="BP82" i="1"/>
  <c r="BP83" i="1"/>
  <c r="BP84" i="1"/>
  <c r="BP85" i="1"/>
  <c r="BP86" i="1"/>
  <c r="BP87" i="1"/>
  <c r="BP88" i="1"/>
  <c r="BP89" i="1"/>
  <c r="BP90" i="1"/>
  <c r="BP91" i="1"/>
  <c r="BP92" i="1"/>
  <c r="BP93" i="1"/>
  <c r="BP94" i="1"/>
  <c r="BP95" i="1"/>
  <c r="BP96" i="1"/>
  <c r="BP97" i="1"/>
  <c r="BP98" i="1"/>
  <c r="BP100" i="1"/>
  <c r="BP101" i="1"/>
  <c r="BP102" i="1"/>
  <c r="BP103" i="1"/>
  <c r="BP104" i="1"/>
  <c r="BP105" i="1"/>
  <c r="BP106" i="1"/>
  <c r="BP107" i="1"/>
  <c r="BP108" i="1"/>
  <c r="BP109" i="1"/>
  <c r="BP110" i="1"/>
  <c r="BP111" i="1"/>
  <c r="BP112" i="1"/>
  <c r="BP113" i="1"/>
  <c r="BP114" i="1"/>
  <c r="BP115" i="1"/>
  <c r="BP116" i="1"/>
  <c r="BP117" i="1"/>
  <c r="BP118" i="1"/>
  <c r="BP119" i="1"/>
  <c r="BP120" i="1"/>
  <c r="BP121" i="1"/>
  <c r="BP122" i="1"/>
  <c r="BP124" i="1"/>
  <c r="BP125" i="1"/>
  <c r="BP126" i="1"/>
  <c r="BP129" i="1"/>
  <c r="BP130" i="1"/>
  <c r="BP131" i="1"/>
  <c r="BP132" i="1"/>
  <c r="BP133" i="1"/>
  <c r="BP134" i="1"/>
  <c r="BP135" i="1"/>
  <c r="BP136" i="1"/>
  <c r="BP137" i="1"/>
  <c r="BP138" i="1"/>
  <c r="BP139" i="1"/>
  <c r="BP140" i="1"/>
  <c r="BP141" i="1"/>
  <c r="BP142" i="1"/>
  <c r="BP143" i="1"/>
  <c r="BP144" i="1"/>
  <c r="BP145" i="1"/>
  <c r="BP146" i="1"/>
  <c r="BP147" i="1"/>
  <c r="BP148" i="1"/>
  <c r="BP28" i="1"/>
  <c r="BP4" i="1"/>
  <c r="BP5" i="1"/>
  <c r="BP6" i="1"/>
  <c r="BP7" i="1"/>
  <c r="BP8" i="1"/>
  <c r="BP9" i="1"/>
  <c r="BP10" i="1"/>
  <c r="BP11" i="1"/>
  <c r="BP12" i="1"/>
  <c r="BP14" i="1"/>
  <c r="BP15" i="1"/>
  <c r="BP16" i="1"/>
  <c r="BP17" i="1"/>
  <c r="BP18" i="1"/>
  <c r="BP19" i="1"/>
  <c r="BP20" i="1"/>
  <c r="BP21" i="1"/>
  <c r="BP22" i="1"/>
  <c r="BP23" i="1"/>
  <c r="BP24" i="1"/>
  <c r="BP25" i="1"/>
  <c r="BP26" i="1"/>
  <c r="BI125" i="1"/>
  <c r="BI126" i="1"/>
  <c r="BI129" i="1"/>
  <c r="BI130" i="1"/>
  <c r="BI131" i="1"/>
  <c r="BI132" i="1"/>
  <c r="BI133" i="1"/>
  <c r="BI134" i="1"/>
  <c r="BI135" i="1"/>
  <c r="BI136" i="1"/>
  <c r="BI137" i="1"/>
  <c r="BI138" i="1"/>
  <c r="BI139" i="1"/>
  <c r="BI140" i="1"/>
  <c r="BI141" i="1"/>
  <c r="BI142" i="1"/>
  <c r="BI143" i="1"/>
  <c r="BI144" i="1"/>
  <c r="BI145" i="1"/>
  <c r="BI146" i="1"/>
  <c r="BI147" i="1"/>
  <c r="BI148" i="1"/>
  <c r="BI124" i="1"/>
  <c r="BI101" i="1"/>
  <c r="BI102" i="1"/>
  <c r="BI103" i="1"/>
  <c r="BI104" i="1"/>
  <c r="BI105" i="1"/>
  <c r="BI106" i="1"/>
  <c r="BI107" i="1"/>
  <c r="BI108" i="1"/>
  <c r="BI109" i="1"/>
  <c r="BI110" i="1"/>
  <c r="BI111" i="1"/>
  <c r="BI112" i="1"/>
  <c r="BI113" i="1"/>
  <c r="BI114" i="1"/>
  <c r="BI115" i="1"/>
  <c r="BI116" i="1"/>
  <c r="BI117" i="1"/>
  <c r="BI118" i="1"/>
  <c r="BI119" i="1"/>
  <c r="BI120" i="1"/>
  <c r="BI121" i="1"/>
  <c r="BI122" i="1"/>
  <c r="BI100" i="1"/>
  <c r="BI77" i="1"/>
  <c r="BI78" i="1"/>
  <c r="BI79" i="1"/>
  <c r="BI80" i="1"/>
  <c r="BI81" i="1"/>
  <c r="BI82" i="1"/>
  <c r="BI83" i="1"/>
  <c r="BI84" i="1"/>
  <c r="BI85" i="1"/>
  <c r="BI86" i="1"/>
  <c r="BI87" i="1"/>
  <c r="BI88" i="1"/>
  <c r="BI89" i="1"/>
  <c r="BI90" i="1"/>
  <c r="BI91" i="1"/>
  <c r="BI92" i="1"/>
  <c r="BI93" i="1"/>
  <c r="BI94" i="1"/>
  <c r="BI95" i="1"/>
  <c r="BI96" i="1"/>
  <c r="BI97" i="1"/>
  <c r="BI98" i="1"/>
  <c r="BI76" i="1"/>
  <c r="BI52" i="1"/>
  <c r="BI53" i="1"/>
  <c r="BI54" i="1"/>
  <c r="BI55" i="1"/>
  <c r="BI56" i="1"/>
  <c r="BI57" i="1"/>
  <c r="BI58" i="1"/>
  <c r="BI59" i="1"/>
  <c r="BI60" i="1"/>
  <c r="BI61" i="1"/>
  <c r="BI62" i="1"/>
  <c r="BI63" i="1"/>
  <c r="BI64" i="1"/>
  <c r="BI66" i="1"/>
  <c r="BI67" i="1"/>
  <c r="BI68" i="1"/>
  <c r="BI69" i="1"/>
  <c r="BI70" i="1"/>
  <c r="BI71" i="1"/>
  <c r="BI72" i="1"/>
  <c r="BI73" i="1"/>
  <c r="BI74" i="1"/>
  <c r="BI51" i="1"/>
  <c r="BI29" i="1"/>
  <c r="BI30" i="1"/>
  <c r="BI31" i="1"/>
  <c r="BI32" i="1"/>
  <c r="BI33" i="1"/>
  <c r="BI34" i="1"/>
  <c r="BI35" i="1"/>
  <c r="BI36" i="1"/>
  <c r="BI37" i="1"/>
  <c r="BI38" i="1"/>
  <c r="BI39" i="1"/>
  <c r="BI40" i="1"/>
  <c r="BI41" i="1"/>
  <c r="BI42" i="1"/>
  <c r="BI43" i="1"/>
  <c r="BI44" i="1"/>
  <c r="BI45" i="1"/>
  <c r="BI46" i="1"/>
  <c r="BI47" i="1"/>
  <c r="BI48" i="1"/>
  <c r="BI49" i="1"/>
  <c r="BI28" i="1"/>
  <c r="BI4" i="1"/>
  <c r="BI5" i="1"/>
  <c r="BI6" i="1"/>
  <c r="BI7" i="1"/>
  <c r="BI8" i="1"/>
  <c r="BI9" i="1"/>
  <c r="BI10" i="1"/>
  <c r="BI11" i="1"/>
  <c r="BI12" i="1"/>
  <c r="BI14" i="1"/>
  <c r="BI15" i="1"/>
  <c r="BI16" i="1"/>
  <c r="BI17" i="1"/>
  <c r="BI18" i="1"/>
  <c r="BI19" i="1"/>
  <c r="BI20" i="1"/>
  <c r="BI21" i="1"/>
  <c r="BI22" i="1"/>
  <c r="BI23" i="1"/>
  <c r="BI24" i="1"/>
  <c r="BI25" i="1"/>
  <c r="BI26" i="1"/>
  <c r="BI3" i="1"/>
  <c r="BW3" i="1" l="1"/>
  <c r="BW74" i="1"/>
  <c r="BW72" i="1"/>
  <c r="BW70" i="1"/>
  <c r="BW68" i="1"/>
  <c r="BW66" i="1"/>
  <c r="BW63" i="1"/>
  <c r="BW61" i="1"/>
  <c r="BW59" i="1"/>
  <c r="BW57" i="1"/>
  <c r="BW55" i="1"/>
  <c r="BW53" i="1"/>
  <c r="BW51" i="1"/>
  <c r="BW76" i="1"/>
  <c r="BW49" i="1"/>
  <c r="BW47" i="1"/>
  <c r="BW45" i="1"/>
  <c r="BW43" i="1"/>
  <c r="BW41" i="1"/>
  <c r="BW39" i="1"/>
  <c r="BW37" i="1"/>
  <c r="BW34" i="1"/>
  <c r="BW32" i="1"/>
  <c r="BW30" i="1"/>
  <c r="G151" i="1"/>
  <c r="F151" i="1"/>
  <c r="E151" i="1"/>
  <c r="AQ150" i="1"/>
  <c r="AP150" i="1"/>
  <c r="AO150" i="1"/>
  <c r="AE150" i="1"/>
  <c r="AD150" i="1"/>
  <c r="AC150" i="1"/>
  <c r="S150" i="1"/>
  <c r="R150" i="1"/>
  <c r="Q150" i="1"/>
  <c r="G150" i="1"/>
  <c r="F150" i="1"/>
  <c r="E150" i="1"/>
  <c r="D150" i="1"/>
  <c r="C150" i="1"/>
  <c r="B150" i="1"/>
  <c r="AT148" i="1"/>
  <c r="AS148" i="1"/>
  <c r="AH148" i="1"/>
  <c r="AG148" i="1"/>
  <c r="V148" i="1"/>
  <c r="U148" i="1"/>
  <c r="J148" i="1"/>
  <c r="I148" i="1"/>
  <c r="AT147" i="1"/>
  <c r="AS147" i="1"/>
  <c r="AR147" i="1"/>
  <c r="AH147" i="1"/>
  <c r="AG147" i="1"/>
  <c r="AF147" i="1"/>
  <c r="V147" i="1"/>
  <c r="U147" i="1"/>
  <c r="T147" i="1"/>
  <c r="J147" i="1"/>
  <c r="I147" i="1"/>
  <c r="H147" i="1"/>
  <c r="AT146" i="1"/>
  <c r="AS146" i="1"/>
  <c r="AR146" i="1"/>
  <c r="AH146" i="1"/>
  <c r="AG146" i="1"/>
  <c r="AF146" i="1"/>
  <c r="V146" i="1"/>
  <c r="U146" i="1"/>
  <c r="T146" i="1"/>
  <c r="J146" i="1"/>
  <c r="I146" i="1"/>
  <c r="H146" i="1"/>
  <c r="AT145" i="1"/>
  <c r="AS145" i="1"/>
  <c r="AR145" i="1"/>
  <c r="AH145" i="1"/>
  <c r="AG145" i="1"/>
  <c r="AF145" i="1"/>
  <c r="V145" i="1"/>
  <c r="U145" i="1"/>
  <c r="T145" i="1"/>
  <c r="J145" i="1"/>
  <c r="I145" i="1"/>
  <c r="H145" i="1"/>
  <c r="AT144" i="1"/>
  <c r="AS144" i="1"/>
  <c r="AR144" i="1"/>
  <c r="AH144" i="1"/>
  <c r="AG144" i="1"/>
  <c r="AF144" i="1"/>
  <c r="V144" i="1"/>
  <c r="U144" i="1"/>
  <c r="T144" i="1"/>
  <c r="J144" i="1"/>
  <c r="I144" i="1"/>
  <c r="H144" i="1"/>
  <c r="AT143" i="1"/>
  <c r="AS143" i="1"/>
  <c r="AR143" i="1"/>
  <c r="AH143" i="1"/>
  <c r="AG143" i="1"/>
  <c r="AF143" i="1"/>
  <c r="V143" i="1"/>
  <c r="U143" i="1"/>
  <c r="T143" i="1"/>
  <c r="J143" i="1"/>
  <c r="I143" i="1"/>
  <c r="H143" i="1"/>
  <c r="AT142" i="1"/>
  <c r="AS142" i="1"/>
  <c r="AR142" i="1"/>
  <c r="AH142" i="1"/>
  <c r="AG142" i="1"/>
  <c r="AF142" i="1"/>
  <c r="V142" i="1"/>
  <c r="U142" i="1"/>
  <c r="T142" i="1"/>
  <c r="J142" i="1"/>
  <c r="I142" i="1"/>
  <c r="H142" i="1"/>
  <c r="AT141" i="1"/>
  <c r="AS141" i="1"/>
  <c r="AR141" i="1"/>
  <c r="AH141" i="1"/>
  <c r="AG141" i="1"/>
  <c r="AF141" i="1"/>
  <c r="V141" i="1"/>
  <c r="U141" i="1"/>
  <c r="T141" i="1"/>
  <c r="J141" i="1"/>
  <c r="I141" i="1"/>
  <c r="H141" i="1"/>
  <c r="AT140" i="1"/>
  <c r="AS140" i="1"/>
  <c r="AR140" i="1"/>
  <c r="AH140" i="1"/>
  <c r="AG140" i="1"/>
  <c r="AF140" i="1"/>
  <c r="V140" i="1"/>
  <c r="U140" i="1"/>
  <c r="T140" i="1"/>
  <c r="J140" i="1"/>
  <c r="I140" i="1"/>
  <c r="H140" i="1"/>
  <c r="AT139" i="1"/>
  <c r="AH139" i="1"/>
  <c r="V139" i="1"/>
  <c r="J139" i="1"/>
  <c r="AT138" i="1"/>
  <c r="AS138" i="1"/>
  <c r="AR138" i="1"/>
  <c r="AH138" i="1"/>
  <c r="AG138" i="1"/>
  <c r="AF138" i="1"/>
  <c r="V138" i="1"/>
  <c r="U138" i="1"/>
  <c r="T138" i="1"/>
  <c r="J138" i="1"/>
  <c r="I138" i="1"/>
  <c r="H138" i="1"/>
  <c r="AT137" i="1"/>
  <c r="AS137" i="1"/>
  <c r="AR137" i="1"/>
  <c r="AH137" i="1"/>
  <c r="AG137" i="1"/>
  <c r="AF137" i="1"/>
  <c r="V137" i="1"/>
  <c r="U137" i="1"/>
  <c r="T137" i="1"/>
  <c r="J137" i="1"/>
  <c r="I137" i="1"/>
  <c r="H137" i="1"/>
  <c r="AT136" i="1"/>
  <c r="AH136" i="1"/>
  <c r="V136" i="1"/>
  <c r="J136" i="1"/>
  <c r="AT135" i="1"/>
  <c r="AS135" i="1"/>
  <c r="AR135" i="1"/>
  <c r="AH135" i="1"/>
  <c r="AG135" i="1"/>
  <c r="AF135" i="1"/>
  <c r="V135" i="1"/>
  <c r="U135" i="1"/>
  <c r="T135" i="1"/>
  <c r="J135" i="1"/>
  <c r="I135" i="1"/>
  <c r="H135" i="1"/>
  <c r="AT134" i="1"/>
  <c r="AS134" i="1"/>
  <c r="AR134" i="1"/>
  <c r="AH134" i="1"/>
  <c r="AG134" i="1"/>
  <c r="AF134" i="1"/>
  <c r="V134" i="1"/>
  <c r="U134" i="1"/>
  <c r="T134" i="1"/>
  <c r="J134" i="1"/>
  <c r="I134" i="1"/>
  <c r="H134" i="1"/>
  <c r="AT133" i="1"/>
  <c r="AS133" i="1"/>
  <c r="AR133" i="1"/>
  <c r="AH133" i="1"/>
  <c r="AG133" i="1"/>
  <c r="AF133" i="1"/>
  <c r="V133" i="1"/>
  <c r="U133" i="1"/>
  <c r="T133" i="1"/>
  <c r="J133" i="1"/>
  <c r="I133" i="1"/>
  <c r="H133" i="1"/>
  <c r="AT132" i="1"/>
  <c r="AS132" i="1"/>
  <c r="AR132" i="1"/>
  <c r="AH132" i="1"/>
  <c r="AG132" i="1"/>
  <c r="AF132" i="1"/>
  <c r="V132" i="1"/>
  <c r="U132" i="1"/>
  <c r="T132" i="1"/>
  <c r="J132" i="1"/>
  <c r="I132" i="1"/>
  <c r="H132" i="1"/>
  <c r="AT131" i="1"/>
  <c r="AS131" i="1"/>
  <c r="AR131" i="1"/>
  <c r="AH131" i="1"/>
  <c r="AG131" i="1"/>
  <c r="AF131" i="1"/>
  <c r="V131" i="1"/>
  <c r="U131" i="1"/>
  <c r="T131" i="1"/>
  <c r="J131" i="1"/>
  <c r="I131" i="1"/>
  <c r="H131" i="1"/>
  <c r="AT130" i="1"/>
  <c r="AS130" i="1"/>
  <c r="AR130" i="1"/>
  <c r="AH130" i="1"/>
  <c r="AG130" i="1"/>
  <c r="AF130" i="1"/>
  <c r="V130" i="1"/>
  <c r="U130" i="1"/>
  <c r="T130" i="1"/>
  <c r="J130" i="1"/>
  <c r="I130" i="1"/>
  <c r="H130" i="1"/>
  <c r="AT129" i="1"/>
  <c r="AS129" i="1"/>
  <c r="AR129" i="1"/>
  <c r="AH129" i="1"/>
  <c r="AG129" i="1"/>
  <c r="AF129" i="1"/>
  <c r="V129" i="1"/>
  <c r="U129" i="1"/>
  <c r="T129" i="1"/>
  <c r="J129" i="1"/>
  <c r="I129" i="1"/>
  <c r="H129" i="1"/>
  <c r="AT126" i="1"/>
  <c r="AS126" i="1"/>
  <c r="AR126" i="1"/>
  <c r="AH126" i="1"/>
  <c r="AG126" i="1"/>
  <c r="AF126" i="1"/>
  <c r="V126" i="1"/>
  <c r="U126" i="1"/>
  <c r="T126" i="1"/>
  <c r="J126" i="1"/>
  <c r="I126" i="1"/>
  <c r="H126" i="1"/>
  <c r="AT125" i="1"/>
  <c r="AS125" i="1"/>
  <c r="AR125" i="1"/>
  <c r="AH125" i="1"/>
  <c r="AG125" i="1"/>
  <c r="AF125" i="1"/>
  <c r="V125" i="1"/>
  <c r="U125" i="1"/>
  <c r="T125" i="1"/>
  <c r="J125" i="1"/>
  <c r="I125" i="1"/>
  <c r="H125" i="1"/>
  <c r="AT124" i="1"/>
  <c r="AS124" i="1"/>
  <c r="AR124" i="1"/>
  <c r="AH124" i="1"/>
  <c r="AG124" i="1"/>
  <c r="AF124" i="1"/>
  <c r="V124" i="1"/>
  <c r="U124" i="1"/>
  <c r="T124" i="1"/>
  <c r="J124" i="1"/>
  <c r="I124" i="1"/>
  <c r="H124" i="1"/>
  <c r="AT122" i="1"/>
  <c r="AS122" i="1"/>
  <c r="AR122" i="1"/>
  <c r="AH122" i="1"/>
  <c r="AG122" i="1"/>
  <c r="AF122" i="1"/>
  <c r="V122" i="1"/>
  <c r="U122" i="1"/>
  <c r="T122" i="1"/>
  <c r="J122" i="1"/>
  <c r="I122" i="1"/>
  <c r="H122" i="1"/>
  <c r="AT121" i="1"/>
  <c r="AS121" i="1"/>
  <c r="AH121" i="1"/>
  <c r="AG121" i="1"/>
  <c r="V121" i="1"/>
  <c r="U121" i="1"/>
  <c r="J121" i="1"/>
  <c r="I121" i="1"/>
  <c r="AT120" i="1"/>
  <c r="AS120" i="1"/>
  <c r="AR120" i="1"/>
  <c r="AH120" i="1"/>
  <c r="AG120" i="1"/>
  <c r="AF120" i="1"/>
  <c r="V120" i="1"/>
  <c r="U120" i="1"/>
  <c r="T120" i="1"/>
  <c r="J120" i="1"/>
  <c r="I120" i="1"/>
  <c r="H120" i="1"/>
  <c r="AT119" i="1"/>
  <c r="AS119" i="1"/>
  <c r="AR119" i="1"/>
  <c r="AH119" i="1"/>
  <c r="AG119" i="1"/>
  <c r="AF119" i="1"/>
  <c r="V119" i="1"/>
  <c r="U119" i="1"/>
  <c r="T119" i="1"/>
  <c r="J119" i="1"/>
  <c r="I119" i="1"/>
  <c r="H119" i="1"/>
  <c r="AT118" i="1"/>
  <c r="AS118" i="1"/>
  <c r="AR118" i="1"/>
  <c r="AH118" i="1"/>
  <c r="AG118" i="1"/>
  <c r="AF118" i="1"/>
  <c r="V118" i="1"/>
  <c r="U118" i="1"/>
  <c r="T118" i="1"/>
  <c r="J118" i="1"/>
  <c r="I118" i="1"/>
  <c r="H118" i="1"/>
  <c r="AT117" i="1"/>
  <c r="AS117" i="1"/>
  <c r="AR117" i="1"/>
  <c r="AH117" i="1"/>
  <c r="AG117" i="1"/>
  <c r="AF117" i="1"/>
  <c r="V117" i="1"/>
  <c r="U117" i="1"/>
  <c r="T117" i="1"/>
  <c r="J117" i="1"/>
  <c r="I117" i="1"/>
  <c r="H117" i="1"/>
  <c r="AT116" i="1"/>
  <c r="AS116" i="1"/>
  <c r="AR116" i="1"/>
  <c r="AH116" i="1"/>
  <c r="AG116" i="1"/>
  <c r="AF116" i="1"/>
  <c r="V116" i="1"/>
  <c r="U116" i="1"/>
  <c r="T116" i="1"/>
  <c r="J116" i="1"/>
  <c r="I116" i="1"/>
  <c r="H116" i="1"/>
  <c r="AT115" i="1"/>
  <c r="AS115" i="1"/>
  <c r="AR115" i="1"/>
  <c r="AH115" i="1"/>
  <c r="AG115" i="1"/>
  <c r="AF115" i="1"/>
  <c r="V115" i="1"/>
  <c r="U115" i="1"/>
  <c r="T115" i="1"/>
  <c r="J115" i="1"/>
  <c r="I115" i="1"/>
  <c r="H115" i="1"/>
  <c r="AT114" i="1"/>
  <c r="AS114" i="1"/>
  <c r="AR114" i="1"/>
  <c r="AH114" i="1"/>
  <c r="AG114" i="1"/>
  <c r="AF114" i="1"/>
  <c r="V114" i="1"/>
  <c r="U114" i="1"/>
  <c r="T114" i="1"/>
  <c r="J114" i="1"/>
  <c r="I114" i="1"/>
  <c r="H114" i="1"/>
  <c r="AT113" i="1"/>
  <c r="AS113" i="1"/>
  <c r="AR113" i="1"/>
  <c r="AH113" i="1"/>
  <c r="AG113" i="1"/>
  <c r="AF113" i="1"/>
  <c r="V113" i="1"/>
  <c r="U113" i="1"/>
  <c r="T113" i="1"/>
  <c r="J113" i="1"/>
  <c r="I113" i="1"/>
  <c r="H113" i="1"/>
  <c r="AT112" i="1"/>
  <c r="AS112" i="1"/>
  <c r="AR112" i="1"/>
  <c r="AH112" i="1"/>
  <c r="AG112" i="1"/>
  <c r="AF112" i="1"/>
  <c r="V112" i="1"/>
  <c r="U112" i="1"/>
  <c r="T112" i="1"/>
  <c r="J112" i="1"/>
  <c r="I112" i="1"/>
  <c r="H112" i="1"/>
  <c r="AT111" i="1"/>
  <c r="AS111" i="1"/>
  <c r="AR111" i="1"/>
  <c r="AH111" i="1"/>
  <c r="AG111" i="1"/>
  <c r="AF111" i="1"/>
  <c r="V111" i="1"/>
  <c r="U111" i="1"/>
  <c r="T111" i="1"/>
  <c r="J111" i="1"/>
  <c r="I111" i="1"/>
  <c r="H111" i="1"/>
  <c r="AT110" i="1"/>
  <c r="AS110" i="1"/>
  <c r="AR110" i="1"/>
  <c r="AH110" i="1"/>
  <c r="AG110" i="1"/>
  <c r="AF110" i="1"/>
  <c r="V110" i="1"/>
  <c r="U110" i="1"/>
  <c r="T110" i="1"/>
  <c r="J110" i="1"/>
  <c r="I110" i="1"/>
  <c r="H110" i="1"/>
  <c r="AT109" i="1"/>
  <c r="AS109" i="1"/>
  <c r="AR109" i="1"/>
  <c r="AH109" i="1"/>
  <c r="AG109" i="1"/>
  <c r="AF109" i="1"/>
  <c r="V109" i="1"/>
  <c r="U109" i="1"/>
  <c r="T109" i="1"/>
  <c r="J109" i="1"/>
  <c r="I109" i="1"/>
  <c r="H109" i="1"/>
  <c r="AT108" i="1"/>
  <c r="AS108" i="1"/>
  <c r="AR108" i="1"/>
  <c r="AH108" i="1"/>
  <c r="AG108" i="1"/>
  <c r="AF108" i="1"/>
  <c r="V108" i="1"/>
  <c r="U108" i="1"/>
  <c r="T108" i="1"/>
  <c r="J108" i="1"/>
  <c r="I108" i="1"/>
  <c r="H108" i="1"/>
  <c r="AT107" i="1"/>
  <c r="AS107" i="1"/>
  <c r="AR107" i="1"/>
  <c r="AH107" i="1"/>
  <c r="AG107" i="1"/>
  <c r="AF107" i="1"/>
  <c r="V107" i="1"/>
  <c r="U107" i="1"/>
  <c r="T107" i="1"/>
  <c r="J107" i="1"/>
  <c r="I107" i="1"/>
  <c r="H107" i="1"/>
  <c r="AT106" i="1"/>
  <c r="AS106" i="1"/>
  <c r="AR106" i="1"/>
  <c r="AH106" i="1"/>
  <c r="AG106" i="1"/>
  <c r="AF106" i="1"/>
  <c r="V106" i="1"/>
  <c r="U106" i="1"/>
  <c r="T106" i="1"/>
  <c r="J106" i="1"/>
  <c r="I106" i="1"/>
  <c r="H106" i="1"/>
  <c r="AT105" i="1"/>
  <c r="AS105" i="1"/>
  <c r="AR105" i="1"/>
  <c r="AH105" i="1"/>
  <c r="AG105" i="1"/>
  <c r="AF105" i="1"/>
  <c r="V105" i="1"/>
  <c r="U105" i="1"/>
  <c r="T105" i="1"/>
  <c r="J105" i="1"/>
  <c r="I105" i="1"/>
  <c r="H105" i="1"/>
  <c r="AT104" i="1"/>
  <c r="AS104" i="1"/>
  <c r="AR104" i="1"/>
  <c r="AH104" i="1"/>
  <c r="AG104" i="1"/>
  <c r="AF104" i="1"/>
  <c r="V104" i="1"/>
  <c r="U104" i="1"/>
  <c r="T104" i="1"/>
  <c r="J104" i="1"/>
  <c r="I104" i="1"/>
  <c r="H104" i="1"/>
  <c r="AT103" i="1"/>
  <c r="AS103" i="1"/>
  <c r="AR103" i="1"/>
  <c r="AH103" i="1"/>
  <c r="AG103" i="1"/>
  <c r="AF103" i="1"/>
  <c r="V103" i="1"/>
  <c r="U103" i="1"/>
  <c r="T103" i="1"/>
  <c r="J103" i="1"/>
  <c r="I103" i="1"/>
  <c r="H103" i="1"/>
  <c r="AT102" i="1"/>
  <c r="AS102" i="1"/>
  <c r="AR102" i="1"/>
  <c r="AH102" i="1"/>
  <c r="AG102" i="1"/>
  <c r="AF102" i="1"/>
  <c r="V102" i="1"/>
  <c r="U102" i="1"/>
  <c r="T102" i="1"/>
  <c r="J102" i="1"/>
  <c r="I102" i="1"/>
  <c r="H102" i="1"/>
  <c r="AT101" i="1"/>
  <c r="AS101" i="1"/>
  <c r="AR101" i="1"/>
  <c r="AH101" i="1"/>
  <c r="AG101" i="1"/>
  <c r="AF101" i="1"/>
  <c r="V101" i="1"/>
  <c r="U101" i="1"/>
  <c r="T101" i="1"/>
  <c r="J101" i="1"/>
  <c r="I101" i="1"/>
  <c r="H101" i="1"/>
  <c r="AT100" i="1"/>
  <c r="AS100" i="1"/>
  <c r="AR100" i="1"/>
  <c r="AH100" i="1"/>
  <c r="AG100" i="1"/>
  <c r="AF100" i="1"/>
  <c r="V100" i="1"/>
  <c r="U100" i="1"/>
  <c r="T100" i="1"/>
  <c r="J100" i="1"/>
  <c r="I100" i="1"/>
  <c r="H100" i="1"/>
  <c r="AT98" i="1"/>
  <c r="AS98" i="1"/>
  <c r="AR98" i="1"/>
  <c r="AH98" i="1"/>
  <c r="AG98" i="1"/>
  <c r="AF98" i="1"/>
  <c r="V98" i="1"/>
  <c r="U98" i="1"/>
  <c r="T98" i="1"/>
  <c r="J98" i="1"/>
  <c r="I98" i="1"/>
  <c r="H98" i="1"/>
  <c r="AT97" i="1"/>
  <c r="AS97" i="1"/>
  <c r="AR97" i="1"/>
  <c r="AH97" i="1"/>
  <c r="AG97" i="1"/>
  <c r="AF97" i="1"/>
  <c r="V97" i="1"/>
  <c r="U97" i="1"/>
  <c r="T97" i="1"/>
  <c r="J97" i="1"/>
  <c r="I97" i="1"/>
  <c r="H97" i="1"/>
  <c r="AT96" i="1"/>
  <c r="AS96" i="1"/>
  <c r="AR96" i="1"/>
  <c r="AH96" i="1"/>
  <c r="AG96" i="1"/>
  <c r="AF96" i="1"/>
  <c r="V96" i="1"/>
  <c r="U96" i="1"/>
  <c r="T96" i="1"/>
  <c r="J96" i="1"/>
  <c r="I96" i="1"/>
  <c r="H96" i="1"/>
  <c r="AT95" i="1"/>
  <c r="AS95" i="1"/>
  <c r="AR95" i="1"/>
  <c r="AH95" i="1"/>
  <c r="AG95" i="1"/>
  <c r="AF95" i="1"/>
  <c r="V95" i="1"/>
  <c r="U95" i="1"/>
  <c r="T95" i="1"/>
  <c r="J95" i="1"/>
  <c r="I95" i="1"/>
  <c r="H95" i="1"/>
  <c r="AT94" i="1"/>
  <c r="AH94" i="1"/>
  <c r="V94" i="1"/>
  <c r="J94" i="1"/>
  <c r="AT93" i="1"/>
  <c r="AS93" i="1"/>
  <c r="AR93" i="1"/>
  <c r="AH93" i="1"/>
  <c r="AG93" i="1"/>
  <c r="AF93" i="1"/>
  <c r="V93" i="1"/>
  <c r="U93" i="1"/>
  <c r="T93" i="1"/>
  <c r="J93" i="1"/>
  <c r="I93" i="1"/>
  <c r="H93" i="1"/>
  <c r="AT92" i="1"/>
  <c r="AS92" i="1"/>
  <c r="AR92" i="1"/>
  <c r="AH92" i="1"/>
  <c r="AG92" i="1"/>
  <c r="AF92" i="1"/>
  <c r="V92" i="1"/>
  <c r="U92" i="1"/>
  <c r="T92" i="1"/>
  <c r="J92" i="1"/>
  <c r="I92" i="1"/>
  <c r="H92" i="1"/>
  <c r="AT91" i="1"/>
  <c r="AS91" i="1"/>
  <c r="AR91" i="1"/>
  <c r="AH91" i="1"/>
  <c r="AG91" i="1"/>
  <c r="AF91" i="1"/>
  <c r="V91" i="1"/>
  <c r="U91" i="1"/>
  <c r="T91" i="1"/>
  <c r="J91" i="1"/>
  <c r="I91" i="1"/>
  <c r="H91" i="1"/>
  <c r="AT90" i="1"/>
  <c r="AS90" i="1"/>
  <c r="AR90" i="1"/>
  <c r="AH90" i="1"/>
  <c r="AG90" i="1"/>
  <c r="V90" i="1"/>
  <c r="U90" i="1"/>
  <c r="T90" i="1"/>
  <c r="J90" i="1"/>
  <c r="I90" i="1"/>
  <c r="H90" i="1"/>
  <c r="AT89" i="1"/>
  <c r="AS89" i="1"/>
  <c r="AR89" i="1"/>
  <c r="AH89" i="1"/>
  <c r="AG89" i="1"/>
  <c r="AF89" i="1"/>
  <c r="V89" i="1"/>
  <c r="U89" i="1"/>
  <c r="T89" i="1"/>
  <c r="J89" i="1"/>
  <c r="I89" i="1"/>
  <c r="H89" i="1"/>
  <c r="AT88" i="1"/>
  <c r="AS88" i="1"/>
  <c r="AR88" i="1"/>
  <c r="AH88" i="1"/>
  <c r="AG88" i="1"/>
  <c r="AF88" i="1"/>
  <c r="V88" i="1"/>
  <c r="U88" i="1"/>
  <c r="T88" i="1"/>
  <c r="J88" i="1"/>
  <c r="I88" i="1"/>
  <c r="H88" i="1"/>
  <c r="AT87" i="1"/>
  <c r="AS87" i="1"/>
  <c r="AR87" i="1"/>
  <c r="AH87" i="1"/>
  <c r="AG87" i="1"/>
  <c r="AF87" i="1"/>
  <c r="V87" i="1"/>
  <c r="U87" i="1"/>
  <c r="T87" i="1"/>
  <c r="J87" i="1"/>
  <c r="I87" i="1"/>
  <c r="H87" i="1"/>
  <c r="AT86" i="1"/>
  <c r="AS86" i="1"/>
  <c r="AR86" i="1"/>
  <c r="AH86" i="1"/>
  <c r="AG86" i="1"/>
  <c r="AF86" i="1"/>
  <c r="V86" i="1"/>
  <c r="U86" i="1"/>
  <c r="T86" i="1"/>
  <c r="J86" i="1"/>
  <c r="I86" i="1"/>
  <c r="H86" i="1"/>
  <c r="AT85" i="1"/>
  <c r="AS85" i="1"/>
  <c r="AR85" i="1"/>
  <c r="AH85" i="1"/>
  <c r="AG85" i="1"/>
  <c r="AF85" i="1"/>
  <c r="V85" i="1"/>
  <c r="U85" i="1"/>
  <c r="T85" i="1"/>
  <c r="J85" i="1"/>
  <c r="I85" i="1"/>
  <c r="H85" i="1"/>
  <c r="AT84" i="1"/>
  <c r="AS84" i="1"/>
  <c r="AR84" i="1"/>
  <c r="AH84" i="1"/>
  <c r="AG84" i="1"/>
  <c r="AF84" i="1"/>
  <c r="V84" i="1"/>
  <c r="U84" i="1"/>
  <c r="T84" i="1"/>
  <c r="J84" i="1"/>
  <c r="I84" i="1"/>
  <c r="H84" i="1"/>
  <c r="AT83" i="1"/>
  <c r="AS83" i="1"/>
  <c r="AR83" i="1"/>
  <c r="AH83" i="1"/>
  <c r="AG83" i="1"/>
  <c r="AF83" i="1"/>
  <c r="V83" i="1"/>
  <c r="U83" i="1"/>
  <c r="T83" i="1"/>
  <c r="J83" i="1"/>
  <c r="I83" i="1"/>
  <c r="H83" i="1"/>
  <c r="AT82" i="1"/>
  <c r="AS82" i="1"/>
  <c r="AR82" i="1"/>
  <c r="AH82" i="1"/>
  <c r="AG82" i="1"/>
  <c r="AF82" i="1"/>
  <c r="V82" i="1"/>
  <c r="U82" i="1"/>
  <c r="T82" i="1"/>
  <c r="J82" i="1"/>
  <c r="I82" i="1"/>
  <c r="H82" i="1"/>
  <c r="AT81" i="1"/>
  <c r="AS81" i="1"/>
  <c r="AR81" i="1"/>
  <c r="AH81" i="1"/>
  <c r="AG81" i="1"/>
  <c r="AF81" i="1"/>
  <c r="V81" i="1"/>
  <c r="U81" i="1"/>
  <c r="T81" i="1"/>
  <c r="J81" i="1"/>
  <c r="I81" i="1"/>
  <c r="H81" i="1"/>
  <c r="AT80" i="1"/>
  <c r="AS80" i="1"/>
  <c r="AR80" i="1"/>
  <c r="AH80" i="1"/>
  <c r="AG80" i="1"/>
  <c r="AF80" i="1"/>
  <c r="V80" i="1"/>
  <c r="U80" i="1"/>
  <c r="T80" i="1"/>
  <c r="J80" i="1"/>
  <c r="I80" i="1"/>
  <c r="H80" i="1"/>
  <c r="AT79" i="1"/>
  <c r="AS79" i="1"/>
  <c r="AR79" i="1"/>
  <c r="AH79" i="1"/>
  <c r="AG79" i="1"/>
  <c r="AF79" i="1"/>
  <c r="V79" i="1"/>
  <c r="U79" i="1"/>
  <c r="T79" i="1"/>
  <c r="J79" i="1"/>
  <c r="I79" i="1"/>
  <c r="H79" i="1"/>
  <c r="AT78" i="1"/>
  <c r="AS78" i="1"/>
  <c r="AR78" i="1"/>
  <c r="AH78" i="1"/>
  <c r="AG78" i="1"/>
  <c r="AF78" i="1"/>
  <c r="V78" i="1"/>
  <c r="U78" i="1"/>
  <c r="T78" i="1"/>
  <c r="J78" i="1"/>
  <c r="I78" i="1"/>
  <c r="H78" i="1"/>
  <c r="AT77" i="1"/>
  <c r="AS77" i="1"/>
  <c r="AR77" i="1"/>
  <c r="AH77" i="1"/>
  <c r="AG77" i="1"/>
  <c r="AF77" i="1"/>
  <c r="V77" i="1"/>
  <c r="U77" i="1"/>
  <c r="T77" i="1"/>
  <c r="J77" i="1"/>
  <c r="I77" i="1"/>
  <c r="H77" i="1"/>
  <c r="AT76" i="1"/>
  <c r="AS76" i="1"/>
  <c r="AR76" i="1"/>
  <c r="AH76" i="1"/>
  <c r="AG76" i="1"/>
  <c r="AF76" i="1"/>
  <c r="V76" i="1"/>
  <c r="U76" i="1"/>
  <c r="T76" i="1"/>
  <c r="J76" i="1"/>
  <c r="I76" i="1"/>
  <c r="H76" i="1"/>
  <c r="AT74" i="1"/>
  <c r="AS74" i="1"/>
  <c r="AR74" i="1"/>
  <c r="AH74" i="1"/>
  <c r="AG74" i="1"/>
  <c r="AF74" i="1"/>
  <c r="V74" i="1"/>
  <c r="U74" i="1"/>
  <c r="T74" i="1"/>
  <c r="J74" i="1"/>
  <c r="I74" i="1"/>
  <c r="H74" i="1"/>
  <c r="AT73" i="1"/>
  <c r="AS73" i="1"/>
  <c r="AR73" i="1"/>
  <c r="AH73" i="1"/>
  <c r="AG73" i="1"/>
  <c r="AF73" i="1"/>
  <c r="V73" i="1"/>
  <c r="U73" i="1"/>
  <c r="T73" i="1"/>
  <c r="J73" i="1"/>
  <c r="I73" i="1"/>
  <c r="H73" i="1"/>
  <c r="AT72" i="1"/>
  <c r="AS72" i="1"/>
  <c r="AR72" i="1"/>
  <c r="AH72" i="1"/>
  <c r="AG72" i="1"/>
  <c r="AF72" i="1"/>
  <c r="V72" i="1"/>
  <c r="U72" i="1"/>
  <c r="T72" i="1"/>
  <c r="J72" i="1"/>
  <c r="I72" i="1"/>
  <c r="H72" i="1"/>
  <c r="AT71" i="1"/>
  <c r="AS71" i="1"/>
  <c r="AR71" i="1"/>
  <c r="AH71" i="1"/>
  <c r="AG71" i="1"/>
  <c r="AF71" i="1"/>
  <c r="V71" i="1"/>
  <c r="U71" i="1"/>
  <c r="T71" i="1"/>
  <c r="J71" i="1"/>
  <c r="I71" i="1"/>
  <c r="H71" i="1"/>
  <c r="AT70" i="1"/>
  <c r="AS70" i="1"/>
  <c r="AR70" i="1"/>
  <c r="AH70" i="1"/>
  <c r="AG70" i="1"/>
  <c r="AF70" i="1"/>
  <c r="V70" i="1"/>
  <c r="U70" i="1"/>
  <c r="T70" i="1"/>
  <c r="J70" i="1"/>
  <c r="I70" i="1"/>
  <c r="H70" i="1"/>
  <c r="AT69" i="1"/>
  <c r="AS69" i="1"/>
  <c r="AR69" i="1"/>
  <c r="AH69" i="1"/>
  <c r="AG69" i="1"/>
  <c r="AF69" i="1"/>
  <c r="V69" i="1"/>
  <c r="U69" i="1"/>
  <c r="T69" i="1"/>
  <c r="J69" i="1"/>
  <c r="I69" i="1"/>
  <c r="H69" i="1"/>
  <c r="AT68" i="1"/>
  <c r="AS68" i="1"/>
  <c r="AR68" i="1"/>
  <c r="AH68" i="1"/>
  <c r="AG68" i="1"/>
  <c r="AF68" i="1"/>
  <c r="V68" i="1"/>
  <c r="U68" i="1"/>
  <c r="T68" i="1"/>
  <c r="J68" i="1"/>
  <c r="I68" i="1"/>
  <c r="H68" i="1"/>
  <c r="AT67" i="1"/>
  <c r="AS67" i="1"/>
  <c r="AR67" i="1"/>
  <c r="AH67" i="1"/>
  <c r="AG67" i="1"/>
  <c r="AF67" i="1"/>
  <c r="V67" i="1"/>
  <c r="U67" i="1"/>
  <c r="T67" i="1"/>
  <c r="J67" i="1"/>
  <c r="I67" i="1"/>
  <c r="H67" i="1"/>
  <c r="AT66" i="1"/>
  <c r="AS66" i="1"/>
  <c r="AR66" i="1"/>
  <c r="AH66" i="1"/>
  <c r="AG66" i="1"/>
  <c r="AF66" i="1"/>
  <c r="V66" i="1"/>
  <c r="U66" i="1"/>
  <c r="T66" i="1"/>
  <c r="J66" i="1"/>
  <c r="I66" i="1"/>
  <c r="H66" i="1"/>
  <c r="AT64" i="1"/>
  <c r="AS64" i="1"/>
  <c r="AR64" i="1"/>
  <c r="AH64" i="1"/>
  <c r="AG64" i="1"/>
  <c r="AF64" i="1"/>
  <c r="V64" i="1"/>
  <c r="U64" i="1"/>
  <c r="T64" i="1"/>
  <c r="J64" i="1"/>
  <c r="I64" i="1"/>
  <c r="H64" i="1"/>
  <c r="AT63" i="1"/>
  <c r="AS63" i="1"/>
  <c r="AR63" i="1"/>
  <c r="AH63" i="1"/>
  <c r="AG63" i="1"/>
  <c r="AF63" i="1"/>
  <c r="V63" i="1"/>
  <c r="U63" i="1"/>
  <c r="T63" i="1"/>
  <c r="J63" i="1"/>
  <c r="I63" i="1"/>
  <c r="H63" i="1"/>
  <c r="AT62" i="1"/>
  <c r="AS62" i="1"/>
  <c r="AR62" i="1"/>
  <c r="AH62" i="1"/>
  <c r="AG62" i="1"/>
  <c r="AF62" i="1"/>
  <c r="V62" i="1"/>
  <c r="U62" i="1"/>
  <c r="T62" i="1"/>
  <c r="J62" i="1"/>
  <c r="I62" i="1"/>
  <c r="H62" i="1"/>
  <c r="AT61" i="1"/>
  <c r="AS61" i="1"/>
  <c r="AR61" i="1"/>
  <c r="AH61" i="1"/>
  <c r="AG61" i="1"/>
  <c r="AF61" i="1"/>
  <c r="V61" i="1"/>
  <c r="U61" i="1"/>
  <c r="T61" i="1"/>
  <c r="J61" i="1"/>
  <c r="I61" i="1"/>
  <c r="H61" i="1"/>
  <c r="AT60" i="1"/>
  <c r="AS60" i="1"/>
  <c r="AR60" i="1"/>
  <c r="AH60" i="1"/>
  <c r="AG60" i="1"/>
  <c r="AF60" i="1"/>
  <c r="V60" i="1"/>
  <c r="U60" i="1"/>
  <c r="T60" i="1"/>
  <c r="J60" i="1"/>
  <c r="I60" i="1"/>
  <c r="H60" i="1"/>
  <c r="AT59" i="1"/>
  <c r="AS59" i="1"/>
  <c r="AR59" i="1"/>
  <c r="AH59" i="1"/>
  <c r="AG59" i="1"/>
  <c r="AF59" i="1"/>
  <c r="V59" i="1"/>
  <c r="U59" i="1"/>
  <c r="T59" i="1"/>
  <c r="J59" i="1"/>
  <c r="I59" i="1"/>
  <c r="H59" i="1"/>
  <c r="AT58" i="1"/>
  <c r="AS58" i="1"/>
  <c r="AR58" i="1"/>
  <c r="AH58" i="1"/>
  <c r="AG58" i="1"/>
  <c r="AF58" i="1"/>
  <c r="V58" i="1"/>
  <c r="U58" i="1"/>
  <c r="T58" i="1"/>
  <c r="J58" i="1"/>
  <c r="I58" i="1"/>
  <c r="H58" i="1"/>
  <c r="AT57" i="1"/>
  <c r="AS57" i="1"/>
  <c r="AR57" i="1"/>
  <c r="AH57" i="1"/>
  <c r="AG57" i="1"/>
  <c r="AF57" i="1"/>
  <c r="V57" i="1"/>
  <c r="U57" i="1"/>
  <c r="T57" i="1"/>
  <c r="J57" i="1"/>
  <c r="I57" i="1"/>
  <c r="H57" i="1"/>
  <c r="AT56" i="1"/>
  <c r="AS56" i="1"/>
  <c r="AH56" i="1"/>
  <c r="AG56" i="1"/>
  <c r="V56" i="1"/>
  <c r="U56" i="1"/>
  <c r="J56" i="1"/>
  <c r="I56" i="1"/>
  <c r="AT55" i="1"/>
  <c r="AS55" i="1"/>
  <c r="AR55" i="1"/>
  <c r="AH55" i="1"/>
  <c r="AG55" i="1"/>
  <c r="AF55" i="1"/>
  <c r="V55" i="1"/>
  <c r="U55" i="1"/>
  <c r="T55" i="1"/>
  <c r="J55" i="1"/>
  <c r="I55" i="1"/>
  <c r="H55" i="1"/>
  <c r="AT54" i="1"/>
  <c r="AS54" i="1"/>
  <c r="AR54" i="1"/>
  <c r="AH54" i="1"/>
  <c r="AG54" i="1"/>
  <c r="AF54" i="1"/>
  <c r="V54" i="1"/>
  <c r="U54" i="1"/>
  <c r="T54" i="1"/>
  <c r="J54" i="1"/>
  <c r="I54" i="1"/>
  <c r="H54" i="1"/>
  <c r="AT53" i="1"/>
  <c r="AS53" i="1"/>
  <c r="AR53" i="1"/>
  <c r="AH53" i="1"/>
  <c r="AG53" i="1"/>
  <c r="AF53" i="1"/>
  <c r="V53" i="1"/>
  <c r="U53" i="1"/>
  <c r="T53" i="1"/>
  <c r="J53" i="1"/>
  <c r="I53" i="1"/>
  <c r="H53" i="1"/>
  <c r="AT52" i="1"/>
  <c r="AS52" i="1"/>
  <c r="AR52" i="1"/>
  <c r="AH52" i="1"/>
  <c r="AG52" i="1"/>
  <c r="AF52" i="1"/>
  <c r="V52" i="1"/>
  <c r="U52" i="1"/>
  <c r="T52" i="1"/>
  <c r="J52" i="1"/>
  <c r="I52" i="1"/>
  <c r="H52" i="1"/>
  <c r="AT51" i="1"/>
  <c r="AS51" i="1"/>
  <c r="AR51" i="1"/>
  <c r="AH51" i="1"/>
  <c r="AG51" i="1"/>
  <c r="AF51" i="1"/>
  <c r="V51" i="1"/>
  <c r="U51" i="1"/>
  <c r="T51" i="1"/>
  <c r="J51" i="1"/>
  <c r="I51" i="1"/>
  <c r="H51" i="1"/>
  <c r="AT49" i="1"/>
  <c r="AS49" i="1"/>
  <c r="AR49" i="1"/>
  <c r="AH49" i="1"/>
  <c r="AG49" i="1"/>
  <c r="AF49" i="1"/>
  <c r="V49" i="1"/>
  <c r="U49" i="1"/>
  <c r="T49" i="1"/>
  <c r="J49" i="1"/>
  <c r="I49" i="1"/>
  <c r="H49" i="1"/>
  <c r="AT48" i="1"/>
  <c r="AS48" i="1"/>
  <c r="AR48" i="1"/>
  <c r="AH48" i="1"/>
  <c r="AG48" i="1"/>
  <c r="AF48" i="1"/>
  <c r="V48" i="1"/>
  <c r="U48" i="1"/>
  <c r="T48" i="1"/>
  <c r="J48" i="1"/>
  <c r="I48" i="1"/>
  <c r="H48" i="1"/>
  <c r="AT47" i="1"/>
  <c r="AS47" i="1"/>
  <c r="AH47" i="1"/>
  <c r="AG47" i="1"/>
  <c r="V47" i="1"/>
  <c r="U47" i="1"/>
  <c r="J47" i="1"/>
  <c r="I47" i="1"/>
  <c r="AT46" i="1"/>
  <c r="AS46" i="1"/>
  <c r="AR46" i="1"/>
  <c r="AH46" i="1"/>
  <c r="AG46" i="1"/>
  <c r="AF46" i="1"/>
  <c r="V46" i="1"/>
  <c r="U46" i="1"/>
  <c r="T46" i="1"/>
  <c r="J46" i="1"/>
  <c r="I46" i="1"/>
  <c r="H46" i="1"/>
  <c r="AT45" i="1"/>
  <c r="AS45" i="1"/>
  <c r="AR45" i="1"/>
  <c r="AH45" i="1"/>
  <c r="AG45" i="1"/>
  <c r="AF45" i="1"/>
  <c r="V45" i="1"/>
  <c r="U45" i="1"/>
  <c r="T45" i="1"/>
  <c r="J45" i="1"/>
  <c r="I45" i="1"/>
  <c r="H45" i="1"/>
  <c r="AT44" i="1"/>
  <c r="AS44" i="1"/>
  <c r="AR44" i="1"/>
  <c r="AH44" i="1"/>
  <c r="AG44" i="1"/>
  <c r="AF44" i="1"/>
  <c r="V44" i="1"/>
  <c r="U44" i="1"/>
  <c r="T44" i="1"/>
  <c r="J44" i="1"/>
  <c r="I44" i="1"/>
  <c r="H44" i="1"/>
  <c r="AT43" i="1"/>
  <c r="AS43" i="1"/>
  <c r="AR43" i="1"/>
  <c r="AH43" i="1"/>
  <c r="AG43" i="1"/>
  <c r="AF43" i="1"/>
  <c r="V43" i="1"/>
  <c r="U43" i="1"/>
  <c r="T43" i="1"/>
  <c r="J43" i="1"/>
  <c r="I43" i="1"/>
  <c r="H43" i="1"/>
  <c r="AT42" i="1"/>
  <c r="AS42" i="1"/>
  <c r="AR42" i="1"/>
  <c r="AH42" i="1"/>
  <c r="AG42" i="1"/>
  <c r="AF42" i="1"/>
  <c r="V42" i="1"/>
  <c r="U42" i="1"/>
  <c r="T42" i="1"/>
  <c r="J42" i="1"/>
  <c r="I42" i="1"/>
  <c r="H42" i="1"/>
  <c r="AT41" i="1"/>
  <c r="AS41" i="1"/>
  <c r="AR41" i="1"/>
  <c r="AH41" i="1"/>
  <c r="AG41" i="1"/>
  <c r="AF41" i="1"/>
  <c r="V41" i="1"/>
  <c r="U41" i="1"/>
  <c r="T41" i="1"/>
  <c r="J41" i="1"/>
  <c r="I41" i="1"/>
  <c r="H41" i="1"/>
  <c r="AT40" i="1"/>
  <c r="AS40" i="1"/>
  <c r="AR40" i="1"/>
  <c r="AH40" i="1"/>
  <c r="AG40" i="1"/>
  <c r="AF40" i="1"/>
  <c r="V40" i="1"/>
  <c r="U40" i="1"/>
  <c r="T40" i="1"/>
  <c r="J40" i="1"/>
  <c r="I40" i="1"/>
  <c r="H40" i="1"/>
  <c r="AT39" i="1"/>
  <c r="AS39" i="1"/>
  <c r="AR39" i="1"/>
  <c r="AH39" i="1"/>
  <c r="AG39" i="1"/>
  <c r="AF39" i="1"/>
  <c r="V39" i="1"/>
  <c r="U39" i="1"/>
  <c r="T39" i="1"/>
  <c r="J39" i="1"/>
  <c r="I39" i="1"/>
  <c r="H39" i="1"/>
  <c r="AT38" i="1"/>
  <c r="AS38" i="1"/>
  <c r="AR38" i="1"/>
  <c r="AH38" i="1"/>
  <c r="AG38" i="1"/>
  <c r="AF38" i="1"/>
  <c r="V38" i="1"/>
  <c r="U38" i="1"/>
  <c r="T38" i="1"/>
  <c r="J38" i="1"/>
  <c r="I38" i="1"/>
  <c r="H38" i="1"/>
  <c r="AT37" i="1"/>
  <c r="AS37" i="1"/>
  <c r="AH37" i="1"/>
  <c r="AG37" i="1"/>
  <c r="V37" i="1"/>
  <c r="U37" i="1"/>
  <c r="J37" i="1"/>
  <c r="I37" i="1"/>
  <c r="AT36" i="1"/>
  <c r="AS36" i="1"/>
  <c r="AR36" i="1"/>
  <c r="AH36" i="1"/>
  <c r="AG36" i="1"/>
  <c r="AF36" i="1"/>
  <c r="V36" i="1"/>
  <c r="U36" i="1"/>
  <c r="T36" i="1"/>
  <c r="J36" i="1"/>
  <c r="I36" i="1"/>
  <c r="H36" i="1"/>
  <c r="AT35" i="1"/>
  <c r="AS35" i="1"/>
  <c r="AR35" i="1"/>
  <c r="AH35" i="1"/>
  <c r="AG35" i="1"/>
  <c r="AF35" i="1"/>
  <c r="V35" i="1"/>
  <c r="U35" i="1"/>
  <c r="T35" i="1"/>
  <c r="J35" i="1"/>
  <c r="I35" i="1"/>
  <c r="H35" i="1"/>
  <c r="AT34" i="1"/>
  <c r="AS34" i="1"/>
  <c r="AR34" i="1"/>
  <c r="AH34" i="1"/>
  <c r="AG34" i="1"/>
  <c r="AF34" i="1"/>
  <c r="V34" i="1"/>
  <c r="U34" i="1"/>
  <c r="T34" i="1"/>
  <c r="J34" i="1"/>
  <c r="I34" i="1"/>
  <c r="H34" i="1"/>
  <c r="AT33" i="1"/>
  <c r="AS33" i="1"/>
  <c r="AR33" i="1"/>
  <c r="AH33" i="1"/>
  <c r="AG33" i="1"/>
  <c r="AF33" i="1"/>
  <c r="V33" i="1"/>
  <c r="U33" i="1"/>
  <c r="T33" i="1"/>
  <c r="J33" i="1"/>
  <c r="I33" i="1"/>
  <c r="H33" i="1"/>
  <c r="AT32" i="1"/>
  <c r="AS32" i="1"/>
  <c r="AR32" i="1"/>
  <c r="AH32" i="1"/>
  <c r="AG32" i="1"/>
  <c r="AF32" i="1"/>
  <c r="V32" i="1"/>
  <c r="U32" i="1"/>
  <c r="T32" i="1"/>
  <c r="J32" i="1"/>
  <c r="I32" i="1"/>
  <c r="H32" i="1"/>
  <c r="AT31" i="1"/>
  <c r="AS31" i="1"/>
  <c r="AR31" i="1"/>
  <c r="AH31" i="1"/>
  <c r="AG31" i="1"/>
  <c r="AF31" i="1"/>
  <c r="V31" i="1"/>
  <c r="U31" i="1"/>
  <c r="T31" i="1"/>
  <c r="J31" i="1"/>
  <c r="I31" i="1"/>
  <c r="H31" i="1"/>
  <c r="AT30" i="1"/>
  <c r="AS30" i="1"/>
  <c r="AR30" i="1"/>
  <c r="AH30" i="1"/>
  <c r="AG30" i="1"/>
  <c r="AF30" i="1"/>
  <c r="V30" i="1"/>
  <c r="U30" i="1"/>
  <c r="T30" i="1"/>
  <c r="J30" i="1"/>
  <c r="I30" i="1"/>
  <c r="H30" i="1"/>
  <c r="AT29" i="1"/>
  <c r="AS29" i="1"/>
  <c r="AR29" i="1"/>
  <c r="AH29" i="1"/>
  <c r="AG29" i="1"/>
  <c r="AF29" i="1"/>
  <c r="V29" i="1"/>
  <c r="U29" i="1"/>
  <c r="T29" i="1"/>
  <c r="J29" i="1"/>
  <c r="I29" i="1"/>
  <c r="H29" i="1"/>
  <c r="AT28" i="1"/>
  <c r="AS28" i="1"/>
  <c r="AR28" i="1"/>
  <c r="AH28" i="1"/>
  <c r="AG28" i="1"/>
  <c r="AF28" i="1"/>
  <c r="V28" i="1"/>
  <c r="U28" i="1"/>
  <c r="T28" i="1"/>
  <c r="J28" i="1"/>
  <c r="I28" i="1"/>
  <c r="H28" i="1"/>
  <c r="AT26" i="1"/>
  <c r="AS26" i="1"/>
  <c r="AR26" i="1"/>
  <c r="AH26" i="1"/>
  <c r="AG26" i="1"/>
  <c r="AF26" i="1"/>
  <c r="V26" i="1"/>
  <c r="U26" i="1"/>
  <c r="T26" i="1"/>
  <c r="J26" i="1"/>
  <c r="I26" i="1"/>
  <c r="H26" i="1"/>
  <c r="AT25" i="1"/>
  <c r="AS25" i="1"/>
  <c r="AR25" i="1"/>
  <c r="AH25" i="1"/>
  <c r="AG25" i="1"/>
  <c r="AF25" i="1"/>
  <c r="V25" i="1"/>
  <c r="U25" i="1"/>
  <c r="T25" i="1"/>
  <c r="J25" i="1"/>
  <c r="I25" i="1"/>
  <c r="H25" i="1"/>
  <c r="AT24" i="1"/>
  <c r="AS24" i="1"/>
  <c r="AR24" i="1"/>
  <c r="AH24" i="1"/>
  <c r="AG24" i="1"/>
  <c r="AF24" i="1"/>
  <c r="V24" i="1"/>
  <c r="U24" i="1"/>
  <c r="T24" i="1"/>
  <c r="J24" i="1"/>
  <c r="I24" i="1"/>
  <c r="H24" i="1"/>
  <c r="AT23" i="1"/>
  <c r="AS23" i="1"/>
  <c r="AR23" i="1"/>
  <c r="AH23" i="1"/>
  <c r="AG23" i="1"/>
  <c r="AF23" i="1"/>
  <c r="V23" i="1"/>
  <c r="U23" i="1"/>
  <c r="T23" i="1"/>
  <c r="J23" i="1"/>
  <c r="I23" i="1"/>
  <c r="H23" i="1"/>
  <c r="AT22" i="1"/>
  <c r="AS22" i="1"/>
  <c r="AR22" i="1"/>
  <c r="AH22" i="1"/>
  <c r="AG22" i="1"/>
  <c r="AF22" i="1"/>
  <c r="V22" i="1"/>
  <c r="U22" i="1"/>
  <c r="T22" i="1"/>
  <c r="J22" i="1"/>
  <c r="H22" i="1"/>
  <c r="AT21" i="1"/>
  <c r="AS21" i="1"/>
  <c r="AR21" i="1"/>
  <c r="AH21" i="1"/>
  <c r="AG21" i="1"/>
  <c r="AF21" i="1"/>
  <c r="V21" i="1"/>
  <c r="U21" i="1"/>
  <c r="T21" i="1"/>
  <c r="J21" i="1"/>
  <c r="I21" i="1"/>
  <c r="H21" i="1"/>
  <c r="AT20" i="1"/>
  <c r="AS20" i="1"/>
  <c r="AR20" i="1"/>
  <c r="AH20" i="1"/>
  <c r="AG20" i="1"/>
  <c r="AF20" i="1"/>
  <c r="V20" i="1"/>
  <c r="U20" i="1"/>
  <c r="T20" i="1"/>
  <c r="J20" i="1"/>
  <c r="I20" i="1"/>
  <c r="H20" i="1"/>
  <c r="AT19" i="1"/>
  <c r="AS19" i="1"/>
  <c r="AR19" i="1"/>
  <c r="AH19" i="1"/>
  <c r="AG19" i="1"/>
  <c r="AF19" i="1"/>
  <c r="V19" i="1"/>
  <c r="U19" i="1"/>
  <c r="T19" i="1"/>
  <c r="J19" i="1"/>
  <c r="I19" i="1"/>
  <c r="H19" i="1"/>
  <c r="AT18" i="1"/>
  <c r="AS18" i="1"/>
  <c r="AR18" i="1"/>
  <c r="AH18" i="1"/>
  <c r="AG18" i="1"/>
  <c r="AF18" i="1"/>
  <c r="V18" i="1"/>
  <c r="U18" i="1"/>
  <c r="T18" i="1"/>
  <c r="J18" i="1"/>
  <c r="I18" i="1"/>
  <c r="H18" i="1"/>
  <c r="AT17" i="1"/>
  <c r="AS17" i="1"/>
  <c r="AR17" i="1"/>
  <c r="AH17" i="1"/>
  <c r="AG17" i="1"/>
  <c r="AF17" i="1"/>
  <c r="V17" i="1"/>
  <c r="U17" i="1"/>
  <c r="T17" i="1"/>
  <c r="J17" i="1"/>
  <c r="I17" i="1"/>
  <c r="H17" i="1"/>
  <c r="AT16" i="1"/>
  <c r="AS16" i="1"/>
  <c r="AR16" i="1"/>
  <c r="AH16" i="1"/>
  <c r="AG16" i="1"/>
  <c r="AF16" i="1"/>
  <c r="V16" i="1"/>
  <c r="U16" i="1"/>
  <c r="T16" i="1"/>
  <c r="J16" i="1"/>
  <c r="I16" i="1"/>
  <c r="H16" i="1"/>
  <c r="AT15" i="1"/>
  <c r="AS15" i="1"/>
  <c r="AR15" i="1"/>
  <c r="AH15" i="1"/>
  <c r="AG15" i="1"/>
  <c r="AF15" i="1"/>
  <c r="V15" i="1"/>
  <c r="U15" i="1"/>
  <c r="T15" i="1"/>
  <c r="J15" i="1"/>
  <c r="I15" i="1"/>
  <c r="H15" i="1"/>
  <c r="AT14" i="1"/>
  <c r="AS14" i="1"/>
  <c r="AR14" i="1"/>
  <c r="AH14" i="1"/>
  <c r="AG14" i="1"/>
  <c r="AF14" i="1"/>
  <c r="V14" i="1"/>
  <c r="U14" i="1"/>
  <c r="T14" i="1"/>
  <c r="J14" i="1"/>
  <c r="I14" i="1"/>
  <c r="H14" i="1"/>
  <c r="AT12" i="1"/>
  <c r="AS12" i="1"/>
  <c r="AR12" i="1"/>
  <c r="AH12" i="1"/>
  <c r="AG12" i="1"/>
  <c r="AF12" i="1"/>
  <c r="V12" i="1"/>
  <c r="U12" i="1"/>
  <c r="T12" i="1"/>
  <c r="J12" i="1"/>
  <c r="I12" i="1"/>
  <c r="H12" i="1"/>
  <c r="AT11" i="1"/>
  <c r="AS11" i="1"/>
  <c r="AR11" i="1"/>
  <c r="AH11" i="1"/>
  <c r="AG11" i="1"/>
  <c r="AF11" i="1"/>
  <c r="V11" i="1"/>
  <c r="U11" i="1"/>
  <c r="T11" i="1"/>
  <c r="J11" i="1"/>
  <c r="I11" i="1"/>
  <c r="H11" i="1"/>
  <c r="AT10" i="1"/>
  <c r="AS10" i="1"/>
  <c r="AR10" i="1"/>
  <c r="AH10" i="1"/>
  <c r="AG10" i="1"/>
  <c r="AF10" i="1"/>
  <c r="V10" i="1"/>
  <c r="U10" i="1"/>
  <c r="T10" i="1"/>
  <c r="J10" i="1"/>
  <c r="I10" i="1"/>
  <c r="H10" i="1"/>
  <c r="AT9" i="1"/>
  <c r="AS9" i="1"/>
  <c r="AR9" i="1"/>
  <c r="AH9" i="1"/>
  <c r="AG9" i="1"/>
  <c r="AF9" i="1"/>
  <c r="V9" i="1"/>
  <c r="U9" i="1"/>
  <c r="T9" i="1"/>
  <c r="J9" i="1"/>
  <c r="I9" i="1"/>
  <c r="H9" i="1"/>
  <c r="AT8" i="1"/>
  <c r="AS8" i="1"/>
  <c r="AR8" i="1"/>
  <c r="AH8" i="1"/>
  <c r="AG8" i="1"/>
  <c r="AF8" i="1"/>
  <c r="V8" i="1"/>
  <c r="U8" i="1"/>
  <c r="T8" i="1"/>
  <c r="J8" i="1"/>
  <c r="I8" i="1"/>
  <c r="H8" i="1"/>
  <c r="AT7" i="1"/>
  <c r="AS7" i="1"/>
  <c r="AR7" i="1"/>
  <c r="AH7" i="1"/>
  <c r="AG7" i="1"/>
  <c r="AF7" i="1"/>
  <c r="V7" i="1"/>
  <c r="U7" i="1"/>
  <c r="T7" i="1"/>
  <c r="J7" i="1"/>
  <c r="I7" i="1"/>
  <c r="H7" i="1"/>
  <c r="AT6" i="1"/>
  <c r="AS6" i="1"/>
  <c r="AR6" i="1"/>
  <c r="AH6" i="1"/>
  <c r="AG6" i="1"/>
  <c r="AF6" i="1"/>
  <c r="V6" i="1"/>
  <c r="U6" i="1"/>
  <c r="T6" i="1"/>
  <c r="J6" i="1"/>
  <c r="I6" i="1"/>
  <c r="H6" i="1"/>
  <c r="AT5" i="1"/>
  <c r="AS5" i="1"/>
  <c r="AR5" i="1"/>
  <c r="AH5" i="1"/>
  <c r="AG5" i="1"/>
  <c r="AF5" i="1"/>
  <c r="V5" i="1"/>
  <c r="U5" i="1"/>
  <c r="T5" i="1"/>
  <c r="J5" i="1"/>
  <c r="I5" i="1"/>
  <c r="H5" i="1"/>
  <c r="AT4" i="1"/>
  <c r="AS4" i="1"/>
  <c r="AR4" i="1"/>
  <c r="AH4" i="1"/>
  <c r="AG4" i="1"/>
  <c r="AF4" i="1"/>
  <c r="V4" i="1"/>
  <c r="U4" i="1"/>
  <c r="T4" i="1"/>
  <c r="J4" i="1"/>
  <c r="I4" i="1"/>
  <c r="H4" i="1"/>
  <c r="AT3" i="1"/>
  <c r="AT150" i="1" s="1"/>
  <c r="AS3" i="1"/>
  <c r="AR3" i="1"/>
  <c r="AR150" i="1" s="1"/>
  <c r="AH3" i="1"/>
  <c r="AG3" i="1"/>
  <c r="AG150" i="1" s="1"/>
  <c r="AF3" i="1"/>
  <c r="V3" i="1"/>
  <c r="V150" i="1" s="1"/>
  <c r="U3" i="1"/>
  <c r="T3" i="1"/>
  <c r="T150" i="1" s="1"/>
  <c r="J3" i="1"/>
  <c r="I3" i="1"/>
  <c r="I150" i="1" s="1"/>
  <c r="H3" i="1"/>
  <c r="H150" i="1" s="1"/>
  <c r="L65" i="1" l="1"/>
  <c r="O65" i="1" s="1"/>
  <c r="L128" i="1"/>
  <c r="O128" i="1" s="1"/>
  <c r="L127" i="1"/>
  <c r="O127" i="1" s="1"/>
  <c r="Y128" i="1"/>
  <c r="AB128" i="1" s="1"/>
  <c r="Y127" i="1"/>
  <c r="AB127" i="1" s="1"/>
  <c r="AU128" i="1"/>
  <c r="AX128" i="1" s="1"/>
  <c r="AU127" i="1"/>
  <c r="AX127" i="1" s="1"/>
  <c r="K127" i="1"/>
  <c r="N127" i="1" s="1"/>
  <c r="K128" i="1"/>
  <c r="N128" i="1" s="1"/>
  <c r="W128" i="1"/>
  <c r="Z128" i="1" s="1"/>
  <c r="W127" i="1"/>
  <c r="Z127" i="1" s="1"/>
  <c r="AJ128" i="1"/>
  <c r="AM128" i="1" s="1"/>
  <c r="AJ127" i="1"/>
  <c r="AM127" i="1" s="1"/>
  <c r="AW128" i="1"/>
  <c r="AZ128" i="1" s="1"/>
  <c r="AW127" i="1"/>
  <c r="AZ127" i="1" s="1"/>
  <c r="AW13" i="1"/>
  <c r="AZ13" i="1" s="1"/>
  <c r="AW65" i="1"/>
  <c r="AZ65" i="1" s="1"/>
  <c r="AU13" i="1"/>
  <c r="AX13" i="1" s="1"/>
  <c r="AU65" i="1"/>
  <c r="AX65" i="1" s="1"/>
  <c r="AJ13" i="1"/>
  <c r="AM13" i="1" s="1"/>
  <c r="AJ65" i="1"/>
  <c r="AM65" i="1" s="1"/>
  <c r="Y13" i="1"/>
  <c r="AB13" i="1" s="1"/>
  <c r="Y65" i="1"/>
  <c r="AB65" i="1" s="1"/>
  <c r="W13" i="1"/>
  <c r="Z13" i="1" s="1"/>
  <c r="W65" i="1"/>
  <c r="Z65" i="1" s="1"/>
  <c r="K13" i="1"/>
  <c r="N13" i="1" s="1"/>
  <c r="K65" i="1"/>
  <c r="N65" i="1" s="1"/>
  <c r="L121" i="1"/>
  <c r="L13" i="1"/>
  <c r="O13" i="1" s="1"/>
  <c r="J150" i="1"/>
  <c r="U150" i="1"/>
  <c r="AF150" i="1"/>
  <c r="AH150" i="1"/>
  <c r="AS150" i="1"/>
  <c r="K4" i="1"/>
  <c r="N4" i="1" s="1"/>
  <c r="M4" i="1"/>
  <c r="P4" i="1" s="1"/>
  <c r="X4" i="1"/>
  <c r="AA4" i="1" s="1"/>
  <c r="AI4" i="1"/>
  <c r="AL4" i="1" s="1"/>
  <c r="AK4" i="1"/>
  <c r="AN4" i="1" s="1"/>
  <c r="AV4" i="1"/>
  <c r="AY4" i="1" s="1"/>
  <c r="K5" i="1"/>
  <c r="N5" i="1" s="1"/>
  <c r="M5" i="1"/>
  <c r="P5" i="1" s="1"/>
  <c r="X5" i="1"/>
  <c r="AA5" i="1" s="1"/>
  <c r="AI5" i="1"/>
  <c r="AL5" i="1" s="1"/>
  <c r="AK5" i="1"/>
  <c r="AN5" i="1" s="1"/>
  <c r="AV5" i="1"/>
  <c r="AY5" i="1" s="1"/>
  <c r="K6" i="1"/>
  <c r="N6" i="1" s="1"/>
  <c r="M6" i="1"/>
  <c r="P6" i="1" s="1"/>
  <c r="X6" i="1"/>
  <c r="AA6" i="1" s="1"/>
  <c r="AI6" i="1"/>
  <c r="AL6" i="1" s="1"/>
  <c r="AK6" i="1"/>
  <c r="AN6" i="1" s="1"/>
  <c r="AV6" i="1"/>
  <c r="AY6" i="1" s="1"/>
  <c r="K7" i="1"/>
  <c r="N7" i="1" s="1"/>
  <c r="M7" i="1"/>
  <c r="P7" i="1" s="1"/>
  <c r="X7" i="1"/>
  <c r="AA7" i="1" s="1"/>
  <c r="AI7" i="1"/>
  <c r="AL7" i="1" s="1"/>
  <c r="AK7" i="1"/>
  <c r="AN7" i="1" s="1"/>
  <c r="AV7" i="1"/>
  <c r="AY7" i="1" s="1"/>
  <c r="K8" i="1"/>
  <c r="N8" i="1" s="1"/>
  <c r="M8" i="1"/>
  <c r="P8" i="1" s="1"/>
  <c r="X8" i="1"/>
  <c r="AA8" i="1" s="1"/>
  <c r="AI8" i="1"/>
  <c r="AL8" i="1" s="1"/>
  <c r="AK8" i="1"/>
  <c r="AN8" i="1" s="1"/>
  <c r="AV8" i="1"/>
  <c r="AY8" i="1" s="1"/>
  <c r="K9" i="1"/>
  <c r="N9" i="1" s="1"/>
  <c r="M9" i="1"/>
  <c r="P9" i="1" s="1"/>
  <c r="X9" i="1"/>
  <c r="AA9" i="1" s="1"/>
  <c r="AI9" i="1"/>
  <c r="AL9" i="1" s="1"/>
  <c r="AK9" i="1"/>
  <c r="AN9" i="1" s="1"/>
  <c r="AV9" i="1"/>
  <c r="AY9" i="1" s="1"/>
  <c r="K10" i="1"/>
  <c r="N10" i="1" s="1"/>
  <c r="M10" i="1"/>
  <c r="P10" i="1" s="1"/>
  <c r="X10" i="1"/>
  <c r="AA10" i="1" s="1"/>
  <c r="AI10" i="1"/>
  <c r="AL10" i="1" s="1"/>
  <c r="AK10" i="1"/>
  <c r="AN10" i="1" s="1"/>
  <c r="AV10" i="1"/>
  <c r="AY10" i="1" s="1"/>
  <c r="K11" i="1"/>
  <c r="N11" i="1" s="1"/>
  <c r="M11" i="1"/>
  <c r="P11" i="1" s="1"/>
  <c r="X11" i="1"/>
  <c r="AA11" i="1" s="1"/>
  <c r="AI11" i="1"/>
  <c r="AL11" i="1" s="1"/>
  <c r="AK11" i="1"/>
  <c r="AN11" i="1" s="1"/>
  <c r="AV11" i="1"/>
  <c r="AY11" i="1" s="1"/>
  <c r="K12" i="1"/>
  <c r="N12" i="1" s="1"/>
  <c r="M12" i="1"/>
  <c r="P12" i="1" s="1"/>
  <c r="X12" i="1"/>
  <c r="AA12" i="1" s="1"/>
  <c r="AI12" i="1"/>
  <c r="AL12" i="1" s="1"/>
  <c r="L4" i="1"/>
  <c r="O4" i="1" s="1"/>
  <c r="W4" i="1"/>
  <c r="Z4" i="1" s="1"/>
  <c r="Y4" i="1"/>
  <c r="AB4" i="1" s="1"/>
  <c r="AJ4" i="1"/>
  <c r="AM4" i="1" s="1"/>
  <c r="AU4" i="1"/>
  <c r="AX4" i="1" s="1"/>
  <c r="AW4" i="1"/>
  <c r="AZ4" i="1" s="1"/>
  <c r="L5" i="1"/>
  <c r="O5" i="1" s="1"/>
  <c r="W5" i="1"/>
  <c r="Z5" i="1" s="1"/>
  <c r="Y5" i="1"/>
  <c r="AB5" i="1" s="1"/>
  <c r="AJ5" i="1"/>
  <c r="AM5" i="1" s="1"/>
  <c r="AU5" i="1"/>
  <c r="AX5" i="1" s="1"/>
  <c r="AW5" i="1"/>
  <c r="AZ5" i="1" s="1"/>
  <c r="L6" i="1"/>
  <c r="O6" i="1" s="1"/>
  <c r="W6" i="1"/>
  <c r="Z6" i="1" s="1"/>
  <c r="Y6" i="1"/>
  <c r="AB6" i="1" s="1"/>
  <c r="AJ6" i="1"/>
  <c r="AM6" i="1" s="1"/>
  <c r="AU6" i="1"/>
  <c r="AX6" i="1" s="1"/>
  <c r="AW6" i="1"/>
  <c r="AZ6" i="1" s="1"/>
  <c r="L7" i="1"/>
  <c r="O7" i="1" s="1"/>
  <c r="W7" i="1"/>
  <c r="Z7" i="1" s="1"/>
  <c r="Y7" i="1"/>
  <c r="AB7" i="1" s="1"/>
  <c r="AJ7" i="1"/>
  <c r="AM7" i="1" s="1"/>
  <c r="AU7" i="1"/>
  <c r="AX7" i="1" s="1"/>
  <c r="AW7" i="1"/>
  <c r="AZ7" i="1" s="1"/>
  <c r="L8" i="1"/>
  <c r="O8" i="1" s="1"/>
  <c r="W8" i="1"/>
  <c r="Z8" i="1" s="1"/>
  <c r="Y8" i="1"/>
  <c r="AB8" i="1" s="1"/>
  <c r="AJ8" i="1"/>
  <c r="AM8" i="1" s="1"/>
  <c r="AU8" i="1"/>
  <c r="AX8" i="1" s="1"/>
  <c r="AW8" i="1"/>
  <c r="AZ8" i="1" s="1"/>
  <c r="L9" i="1"/>
  <c r="O9" i="1" s="1"/>
  <c r="W9" i="1"/>
  <c r="Z9" i="1" s="1"/>
  <c r="Y9" i="1"/>
  <c r="AB9" i="1" s="1"/>
  <c r="AJ9" i="1"/>
  <c r="AM9" i="1" s="1"/>
  <c r="AU9" i="1"/>
  <c r="AX9" i="1" s="1"/>
  <c r="AW9" i="1"/>
  <c r="AZ9" i="1" s="1"/>
  <c r="L10" i="1"/>
  <c r="O10" i="1" s="1"/>
  <c r="W10" i="1"/>
  <c r="Z10" i="1" s="1"/>
  <c r="Y10" i="1"/>
  <c r="AB10" i="1" s="1"/>
  <c r="AJ10" i="1"/>
  <c r="AM10" i="1" s="1"/>
  <c r="AU10" i="1"/>
  <c r="AX10" i="1" s="1"/>
  <c r="AW10" i="1"/>
  <c r="AZ10" i="1" s="1"/>
  <c r="L11" i="1"/>
  <c r="O11" i="1" s="1"/>
  <c r="W11" i="1"/>
  <c r="Z11" i="1" s="1"/>
  <c r="Y11" i="1"/>
  <c r="AB11" i="1" s="1"/>
  <c r="AJ11" i="1"/>
  <c r="AM11" i="1" s="1"/>
  <c r="AU11" i="1"/>
  <c r="AX11" i="1" s="1"/>
  <c r="AW11" i="1"/>
  <c r="AZ11" i="1" s="1"/>
  <c r="L12" i="1"/>
  <c r="O12" i="1" s="1"/>
  <c r="W12" i="1"/>
  <c r="Z12" i="1" s="1"/>
  <c r="Y12" i="1"/>
  <c r="AB12" i="1" s="1"/>
  <c r="AV12" i="1"/>
  <c r="AY12" i="1" s="1"/>
  <c r="K14" i="1"/>
  <c r="N14" i="1" s="1"/>
  <c r="X14" i="1"/>
  <c r="AA14" i="1" s="1"/>
  <c r="K15" i="1"/>
  <c r="N15" i="1" s="1"/>
  <c r="AI15" i="1"/>
  <c r="AL15" i="1" s="1"/>
  <c r="K16" i="1"/>
  <c r="N16" i="1" s="1"/>
  <c r="X16" i="1"/>
  <c r="AA16" i="1" s="1"/>
  <c r="K17" i="1"/>
  <c r="N17" i="1" s="1"/>
  <c r="X17" i="1"/>
  <c r="AA17" i="1" s="1"/>
  <c r="AI17" i="1"/>
  <c r="AL17" i="1" s="1"/>
  <c r="AK17" i="1"/>
  <c r="AN17" i="1" s="1"/>
  <c r="AV17" i="1"/>
  <c r="AY17" i="1" s="1"/>
  <c r="AJ12" i="1"/>
  <c r="AM12" i="1" s="1"/>
  <c r="AU12" i="1"/>
  <c r="AX12" i="1" s="1"/>
  <c r="AW12" i="1"/>
  <c r="AZ12" i="1" s="1"/>
  <c r="L14" i="1"/>
  <c r="O14" i="1" s="1"/>
  <c r="W14" i="1"/>
  <c r="Z14" i="1" s="1"/>
  <c r="Y14" i="1"/>
  <c r="AB14" i="1" s="1"/>
  <c r="AJ14" i="1"/>
  <c r="AM14" i="1" s="1"/>
  <c r="AU14" i="1"/>
  <c r="AX14" i="1" s="1"/>
  <c r="AW14" i="1"/>
  <c r="AZ14" i="1" s="1"/>
  <c r="L15" i="1"/>
  <c r="O15" i="1" s="1"/>
  <c r="W15" i="1"/>
  <c r="Z15" i="1" s="1"/>
  <c r="Y15" i="1"/>
  <c r="AB15" i="1" s="1"/>
  <c r="AJ15" i="1"/>
  <c r="AM15" i="1" s="1"/>
  <c r="AU15" i="1"/>
  <c r="AX15" i="1" s="1"/>
  <c r="AW15" i="1"/>
  <c r="AZ15" i="1" s="1"/>
  <c r="L16" i="1"/>
  <c r="O16" i="1" s="1"/>
  <c r="W16" i="1"/>
  <c r="Z16" i="1" s="1"/>
  <c r="Y16" i="1"/>
  <c r="AB16" i="1" s="1"/>
  <c r="AJ16" i="1"/>
  <c r="AM16" i="1" s="1"/>
  <c r="AU16" i="1"/>
  <c r="AX16" i="1" s="1"/>
  <c r="AW16" i="1"/>
  <c r="AZ16" i="1" s="1"/>
  <c r="L143" i="1"/>
  <c r="O143" i="1" s="1"/>
  <c r="L142" i="1"/>
  <c r="O142" i="1" s="1"/>
  <c r="L141" i="1"/>
  <c r="O141" i="1" s="1"/>
  <c r="L140" i="1"/>
  <c r="O140" i="1" s="1"/>
  <c r="L135" i="1"/>
  <c r="O135" i="1" s="1"/>
  <c r="L134" i="1"/>
  <c r="O134" i="1" s="1"/>
  <c r="L133" i="1"/>
  <c r="O133" i="1" s="1"/>
  <c r="L132" i="1"/>
  <c r="O132" i="1" s="1"/>
  <c r="L131" i="1"/>
  <c r="O131" i="1" s="1"/>
  <c r="L138" i="1"/>
  <c r="O138" i="1" s="1"/>
  <c r="L120" i="1"/>
  <c r="O120" i="1" s="1"/>
  <c r="L119" i="1"/>
  <c r="O119" i="1" s="1"/>
  <c r="L118" i="1"/>
  <c r="O118" i="1" s="1"/>
  <c r="L117" i="1"/>
  <c r="O117" i="1" s="1"/>
  <c r="L116" i="1"/>
  <c r="O116" i="1" s="1"/>
  <c r="L115" i="1"/>
  <c r="O115" i="1" s="1"/>
  <c r="L114" i="1"/>
  <c r="O114" i="1" s="1"/>
  <c r="L113" i="1"/>
  <c r="O113" i="1" s="1"/>
  <c r="L112" i="1"/>
  <c r="O112" i="1" s="1"/>
  <c r="L111" i="1"/>
  <c r="O111" i="1" s="1"/>
  <c r="L90" i="1"/>
  <c r="O90" i="1" s="1"/>
  <c r="L89" i="1"/>
  <c r="O89" i="1" s="1"/>
  <c r="L88" i="1"/>
  <c r="O88" i="1" s="1"/>
  <c r="L87" i="1"/>
  <c r="O87" i="1" s="1"/>
  <c r="L86" i="1"/>
  <c r="O86" i="1" s="1"/>
  <c r="L85" i="1"/>
  <c r="O85" i="1" s="1"/>
  <c r="L84" i="1"/>
  <c r="O84" i="1" s="1"/>
  <c r="L83" i="1"/>
  <c r="O83" i="1" s="1"/>
  <c r="L82" i="1"/>
  <c r="O82" i="1" s="1"/>
  <c r="L81" i="1"/>
  <c r="O81" i="1" s="1"/>
  <c r="L137" i="1"/>
  <c r="O137" i="1" s="1"/>
  <c r="L80" i="1"/>
  <c r="O80" i="1" s="1"/>
  <c r="L79" i="1"/>
  <c r="O79" i="1" s="1"/>
  <c r="L78" i="1"/>
  <c r="O78" i="1" s="1"/>
  <c r="L77" i="1"/>
  <c r="O77" i="1" s="1"/>
  <c r="L76" i="1"/>
  <c r="O76" i="1" s="1"/>
  <c r="L74" i="1"/>
  <c r="O74" i="1" s="1"/>
  <c r="L73" i="1"/>
  <c r="O73" i="1" s="1"/>
  <c r="L72" i="1"/>
  <c r="O72" i="1" s="1"/>
  <c r="L71" i="1"/>
  <c r="O71" i="1" s="1"/>
  <c r="L22" i="1"/>
  <c r="O22" i="1" s="1"/>
  <c r="L70" i="1"/>
  <c r="O70" i="1" s="1"/>
  <c r="L69" i="1"/>
  <c r="O69" i="1" s="1"/>
  <c r="L68" i="1"/>
  <c r="O68" i="1" s="1"/>
  <c r="L67" i="1"/>
  <c r="O67" i="1" s="1"/>
  <c r="L66" i="1"/>
  <c r="O66" i="1" s="1"/>
  <c r="L64" i="1"/>
  <c r="O64" i="1" s="1"/>
  <c r="L63" i="1"/>
  <c r="O63" i="1" s="1"/>
  <c r="L62" i="1"/>
  <c r="O62" i="1" s="1"/>
  <c r="K3" i="1"/>
  <c r="N3" i="1" s="1"/>
  <c r="W143" i="1"/>
  <c r="Z143" i="1" s="1"/>
  <c r="W142" i="1"/>
  <c r="Z142" i="1" s="1"/>
  <c r="W141" i="1"/>
  <c r="Z141" i="1" s="1"/>
  <c r="W140" i="1"/>
  <c r="Z140" i="1" s="1"/>
  <c r="W135" i="1"/>
  <c r="Z135" i="1" s="1"/>
  <c r="W134" i="1"/>
  <c r="Z134" i="1" s="1"/>
  <c r="W133" i="1"/>
  <c r="Z133" i="1" s="1"/>
  <c r="W132" i="1"/>
  <c r="Z132" i="1" s="1"/>
  <c r="W131" i="1"/>
  <c r="Z131" i="1" s="1"/>
  <c r="W137" i="1"/>
  <c r="Z137" i="1" s="1"/>
  <c r="W120" i="1"/>
  <c r="Z120" i="1" s="1"/>
  <c r="W119" i="1"/>
  <c r="Z119" i="1" s="1"/>
  <c r="W118" i="1"/>
  <c r="Z118" i="1" s="1"/>
  <c r="W117" i="1"/>
  <c r="Z117" i="1" s="1"/>
  <c r="W116" i="1"/>
  <c r="Z116" i="1" s="1"/>
  <c r="W115" i="1"/>
  <c r="Z115" i="1" s="1"/>
  <c r="W114" i="1"/>
  <c r="Z114" i="1" s="1"/>
  <c r="W113" i="1"/>
  <c r="Z113" i="1" s="1"/>
  <c r="W112" i="1"/>
  <c r="Z112" i="1" s="1"/>
  <c r="W111" i="1"/>
  <c r="Z111" i="1" s="1"/>
  <c r="W90" i="1"/>
  <c r="Z90" i="1" s="1"/>
  <c r="W89" i="1"/>
  <c r="Z89" i="1" s="1"/>
  <c r="W88" i="1"/>
  <c r="Z88" i="1" s="1"/>
  <c r="W87" i="1"/>
  <c r="Z87" i="1" s="1"/>
  <c r="W86" i="1"/>
  <c r="Z86" i="1" s="1"/>
  <c r="W85" i="1"/>
  <c r="Z85" i="1" s="1"/>
  <c r="W84" i="1"/>
  <c r="Z84" i="1" s="1"/>
  <c r="W83" i="1"/>
  <c r="Z83" i="1" s="1"/>
  <c r="W82" i="1"/>
  <c r="Z82" i="1" s="1"/>
  <c r="W81" i="1"/>
  <c r="Z81" i="1" s="1"/>
  <c r="W138" i="1"/>
  <c r="Z138" i="1" s="1"/>
  <c r="W80" i="1"/>
  <c r="Z80" i="1" s="1"/>
  <c r="W79" i="1"/>
  <c r="Z79" i="1" s="1"/>
  <c r="W78" i="1"/>
  <c r="Z78" i="1" s="1"/>
  <c r="W77" i="1"/>
  <c r="Z77" i="1" s="1"/>
  <c r="W76" i="1"/>
  <c r="Z76" i="1" s="1"/>
  <c r="W74" i="1"/>
  <c r="Z74" i="1" s="1"/>
  <c r="W73" i="1"/>
  <c r="Z73" i="1" s="1"/>
  <c r="W72" i="1"/>
  <c r="Z72" i="1" s="1"/>
  <c r="W71" i="1"/>
  <c r="Z71" i="1" s="1"/>
  <c r="W70" i="1"/>
  <c r="Z70" i="1" s="1"/>
  <c r="W69" i="1"/>
  <c r="Z69" i="1" s="1"/>
  <c r="W68" i="1"/>
  <c r="Z68" i="1" s="1"/>
  <c r="W67" i="1"/>
  <c r="Z67" i="1" s="1"/>
  <c r="W66" i="1"/>
  <c r="Z66" i="1" s="1"/>
  <c r="W64" i="1"/>
  <c r="Z64" i="1" s="1"/>
  <c r="W63" i="1"/>
  <c r="Z63" i="1" s="1"/>
  <c r="W62" i="1"/>
  <c r="Z62" i="1" s="1"/>
  <c r="W61" i="1"/>
  <c r="Z61" i="1" s="1"/>
  <c r="Y143" i="1"/>
  <c r="AB143" i="1" s="1"/>
  <c r="Y141" i="1"/>
  <c r="AB141" i="1" s="1"/>
  <c r="Y139" i="1"/>
  <c r="AB139" i="1" s="1"/>
  <c r="Y138" i="1"/>
  <c r="AB138" i="1" s="1"/>
  <c r="Y137" i="1"/>
  <c r="AB137" i="1" s="1"/>
  <c r="Y142" i="1"/>
  <c r="AB142" i="1" s="1"/>
  <c r="Y136" i="1"/>
  <c r="AB136" i="1" s="1"/>
  <c r="Y134" i="1"/>
  <c r="AB134" i="1" s="1"/>
  <c r="Y132" i="1"/>
  <c r="AB132" i="1" s="1"/>
  <c r="Y140" i="1"/>
  <c r="AB140" i="1" s="1"/>
  <c r="Y135" i="1"/>
  <c r="AB135" i="1" s="1"/>
  <c r="Y131" i="1"/>
  <c r="AB131" i="1" s="1"/>
  <c r="Y119" i="1"/>
  <c r="AB119" i="1" s="1"/>
  <c r="Y117" i="1"/>
  <c r="AB117" i="1" s="1"/>
  <c r="Y115" i="1"/>
  <c r="AB115" i="1" s="1"/>
  <c r="Y113" i="1"/>
  <c r="AB113" i="1" s="1"/>
  <c r="Y111" i="1"/>
  <c r="AB111" i="1" s="1"/>
  <c r="Y133" i="1"/>
  <c r="AB133" i="1" s="1"/>
  <c r="Y121" i="1"/>
  <c r="AB121" i="1" s="1"/>
  <c r="Y120" i="1"/>
  <c r="AB120" i="1" s="1"/>
  <c r="Y118" i="1"/>
  <c r="AB118" i="1" s="1"/>
  <c r="Y116" i="1"/>
  <c r="AB116" i="1" s="1"/>
  <c r="Y114" i="1"/>
  <c r="AB114" i="1" s="1"/>
  <c r="Y112" i="1"/>
  <c r="AB112" i="1" s="1"/>
  <c r="Y90" i="1"/>
  <c r="AB90" i="1" s="1"/>
  <c r="Y88" i="1"/>
  <c r="AB88" i="1" s="1"/>
  <c r="Y86" i="1"/>
  <c r="AB86" i="1" s="1"/>
  <c r="Y84" i="1"/>
  <c r="AB84" i="1" s="1"/>
  <c r="Y82" i="1"/>
  <c r="AB82" i="1" s="1"/>
  <c r="Y77" i="1"/>
  <c r="AB77" i="1" s="1"/>
  <c r="Y76" i="1"/>
  <c r="AB76" i="1" s="1"/>
  <c r="Y74" i="1"/>
  <c r="AB74" i="1" s="1"/>
  <c r="Y73" i="1"/>
  <c r="AB73" i="1" s="1"/>
  <c r="Y72" i="1"/>
  <c r="AB72" i="1" s="1"/>
  <c r="Y71" i="1"/>
  <c r="AB71" i="1" s="1"/>
  <c r="Y70" i="1"/>
  <c r="AB70" i="1" s="1"/>
  <c r="Y89" i="1"/>
  <c r="AB89" i="1" s="1"/>
  <c r="Y87" i="1"/>
  <c r="AB87" i="1" s="1"/>
  <c r="Y85" i="1"/>
  <c r="AB85" i="1" s="1"/>
  <c r="Y83" i="1"/>
  <c r="AB83" i="1" s="1"/>
  <c r="Y81" i="1"/>
  <c r="AB81" i="1" s="1"/>
  <c r="Y80" i="1"/>
  <c r="AB80" i="1" s="1"/>
  <c r="Y79" i="1"/>
  <c r="AB79" i="1" s="1"/>
  <c r="Y78" i="1"/>
  <c r="AB78" i="1" s="1"/>
  <c r="Y69" i="1"/>
  <c r="AB69" i="1" s="1"/>
  <c r="Y68" i="1"/>
  <c r="AB68" i="1" s="1"/>
  <c r="Y67" i="1"/>
  <c r="AB67" i="1" s="1"/>
  <c r="Y66" i="1"/>
  <c r="AB66" i="1" s="1"/>
  <c r="Y64" i="1"/>
  <c r="AB64" i="1" s="1"/>
  <c r="Y63" i="1"/>
  <c r="AB63" i="1" s="1"/>
  <c r="Y62" i="1"/>
  <c r="AB62" i="1" s="1"/>
  <c r="Y61" i="1"/>
  <c r="AB61" i="1" s="1"/>
  <c r="Y56" i="1"/>
  <c r="AB56" i="1" s="1"/>
  <c r="X3" i="1"/>
  <c r="AA3" i="1" s="1"/>
  <c r="AJ142" i="1"/>
  <c r="AM142" i="1" s="1"/>
  <c r="AJ141" i="1"/>
  <c r="AM141" i="1" s="1"/>
  <c r="AJ140" i="1"/>
  <c r="AM140" i="1" s="1"/>
  <c r="AJ135" i="1"/>
  <c r="AM135" i="1" s="1"/>
  <c r="AJ134" i="1"/>
  <c r="AM134" i="1" s="1"/>
  <c r="AJ133" i="1"/>
  <c r="AM133" i="1" s="1"/>
  <c r="AJ132" i="1"/>
  <c r="AM132" i="1" s="1"/>
  <c r="AJ131" i="1"/>
  <c r="AM131" i="1" s="1"/>
  <c r="AJ130" i="1"/>
  <c r="AM130" i="1" s="1"/>
  <c r="AJ138" i="1"/>
  <c r="AM138" i="1" s="1"/>
  <c r="AJ120" i="1"/>
  <c r="AM120" i="1" s="1"/>
  <c r="AJ119" i="1"/>
  <c r="AM119" i="1" s="1"/>
  <c r="AJ118" i="1"/>
  <c r="AM118" i="1" s="1"/>
  <c r="AJ117" i="1"/>
  <c r="AM117" i="1" s="1"/>
  <c r="AJ116" i="1"/>
  <c r="AM116" i="1" s="1"/>
  <c r="AJ115" i="1"/>
  <c r="AM115" i="1" s="1"/>
  <c r="AJ114" i="1"/>
  <c r="AM114" i="1" s="1"/>
  <c r="AJ113" i="1"/>
  <c r="AM113" i="1" s="1"/>
  <c r="AJ112" i="1"/>
  <c r="AM112" i="1" s="1"/>
  <c r="AJ111" i="1"/>
  <c r="AM111" i="1" s="1"/>
  <c r="AJ89" i="1"/>
  <c r="AM89" i="1" s="1"/>
  <c r="AJ88" i="1"/>
  <c r="AM88" i="1" s="1"/>
  <c r="AJ87" i="1"/>
  <c r="AM87" i="1" s="1"/>
  <c r="AJ86" i="1"/>
  <c r="AM86" i="1" s="1"/>
  <c r="AJ85" i="1"/>
  <c r="AM85" i="1" s="1"/>
  <c r="AJ84" i="1"/>
  <c r="AM84" i="1" s="1"/>
  <c r="AJ83" i="1"/>
  <c r="AM83" i="1" s="1"/>
  <c r="AJ82" i="1"/>
  <c r="AM82" i="1" s="1"/>
  <c r="AJ81" i="1"/>
  <c r="AM81" i="1" s="1"/>
  <c r="AJ80" i="1"/>
  <c r="AM80" i="1" s="1"/>
  <c r="AJ137" i="1"/>
  <c r="AM137" i="1" s="1"/>
  <c r="AJ79" i="1"/>
  <c r="AM79" i="1" s="1"/>
  <c r="AJ78" i="1"/>
  <c r="AM78" i="1" s="1"/>
  <c r="AJ77" i="1"/>
  <c r="AM77" i="1" s="1"/>
  <c r="AJ76" i="1"/>
  <c r="AM76" i="1" s="1"/>
  <c r="AJ74" i="1"/>
  <c r="AM74" i="1" s="1"/>
  <c r="AJ73" i="1"/>
  <c r="AM73" i="1" s="1"/>
  <c r="AJ72" i="1"/>
  <c r="AM72" i="1" s="1"/>
  <c r="AJ71" i="1"/>
  <c r="AM71" i="1" s="1"/>
  <c r="AJ70" i="1"/>
  <c r="AM70" i="1" s="1"/>
  <c r="AJ69" i="1"/>
  <c r="AM69" i="1" s="1"/>
  <c r="AJ68" i="1"/>
  <c r="AM68" i="1" s="1"/>
  <c r="AJ67" i="1"/>
  <c r="AM67" i="1" s="1"/>
  <c r="AJ66" i="1"/>
  <c r="AM66" i="1" s="1"/>
  <c r="AJ64" i="1"/>
  <c r="AM64" i="1" s="1"/>
  <c r="AJ63" i="1"/>
  <c r="AM63" i="1" s="1"/>
  <c r="AJ62" i="1"/>
  <c r="AM62" i="1" s="1"/>
  <c r="AJ61" i="1"/>
  <c r="AM61" i="1" s="1"/>
  <c r="AK3" i="1"/>
  <c r="AN3" i="1" s="1"/>
  <c r="AU142" i="1"/>
  <c r="AX142" i="1" s="1"/>
  <c r="AU141" i="1"/>
  <c r="AX141" i="1" s="1"/>
  <c r="AU140" i="1"/>
  <c r="AX140" i="1" s="1"/>
  <c r="AU135" i="1"/>
  <c r="AX135" i="1" s="1"/>
  <c r="AU134" i="1"/>
  <c r="AX134" i="1" s="1"/>
  <c r="AU133" i="1"/>
  <c r="AX133" i="1" s="1"/>
  <c r="AU132" i="1"/>
  <c r="AX132" i="1" s="1"/>
  <c r="AU131" i="1"/>
  <c r="AX131" i="1" s="1"/>
  <c r="AU130" i="1"/>
  <c r="AX130" i="1" s="1"/>
  <c r="AU137" i="1"/>
  <c r="AX137" i="1" s="1"/>
  <c r="AU120" i="1"/>
  <c r="AX120" i="1" s="1"/>
  <c r="AU119" i="1"/>
  <c r="AX119" i="1" s="1"/>
  <c r="AU118" i="1"/>
  <c r="AX118" i="1" s="1"/>
  <c r="AU117" i="1"/>
  <c r="AX117" i="1" s="1"/>
  <c r="AU116" i="1"/>
  <c r="AX116" i="1" s="1"/>
  <c r="AU115" i="1"/>
  <c r="AX115" i="1" s="1"/>
  <c r="AU114" i="1"/>
  <c r="AX114" i="1" s="1"/>
  <c r="AU113" i="1"/>
  <c r="AX113" i="1" s="1"/>
  <c r="AU112" i="1"/>
  <c r="AX112" i="1" s="1"/>
  <c r="AU111" i="1"/>
  <c r="AX111" i="1" s="1"/>
  <c r="AU89" i="1"/>
  <c r="AX89" i="1" s="1"/>
  <c r="AU88" i="1"/>
  <c r="AX88" i="1" s="1"/>
  <c r="AU87" i="1"/>
  <c r="AX87" i="1" s="1"/>
  <c r="AU86" i="1"/>
  <c r="AX86" i="1" s="1"/>
  <c r="AU85" i="1"/>
  <c r="AX85" i="1" s="1"/>
  <c r="AU84" i="1"/>
  <c r="AX84" i="1" s="1"/>
  <c r="AU83" i="1"/>
  <c r="AX83" i="1" s="1"/>
  <c r="AU82" i="1"/>
  <c r="AX82" i="1" s="1"/>
  <c r="AU81" i="1"/>
  <c r="AX81" i="1" s="1"/>
  <c r="AU80" i="1"/>
  <c r="AX80" i="1" s="1"/>
  <c r="AU138" i="1"/>
  <c r="AX138" i="1" s="1"/>
  <c r="AU79" i="1"/>
  <c r="AX79" i="1" s="1"/>
  <c r="AU78" i="1"/>
  <c r="AX78" i="1" s="1"/>
  <c r="AU77" i="1"/>
  <c r="AX77" i="1" s="1"/>
  <c r="AU76" i="1"/>
  <c r="AX76" i="1" s="1"/>
  <c r="AU74" i="1"/>
  <c r="AX74" i="1" s="1"/>
  <c r="AU73" i="1"/>
  <c r="AX73" i="1" s="1"/>
  <c r="AU72" i="1"/>
  <c r="AX72" i="1" s="1"/>
  <c r="AU71" i="1"/>
  <c r="AX71" i="1" s="1"/>
  <c r="AU70" i="1"/>
  <c r="AX70" i="1" s="1"/>
  <c r="AU69" i="1"/>
  <c r="AX69" i="1" s="1"/>
  <c r="AU68" i="1"/>
  <c r="AX68" i="1" s="1"/>
  <c r="AU67" i="1"/>
  <c r="AX67" i="1" s="1"/>
  <c r="AU66" i="1"/>
  <c r="AX66" i="1" s="1"/>
  <c r="AU64" i="1"/>
  <c r="AX64" i="1" s="1"/>
  <c r="AU63" i="1"/>
  <c r="AX63" i="1" s="1"/>
  <c r="AU62" i="1"/>
  <c r="AX62" i="1" s="1"/>
  <c r="AU61" i="1"/>
  <c r="AX61" i="1" s="1"/>
  <c r="AW139" i="1"/>
  <c r="AZ139" i="1" s="1"/>
  <c r="AW141" i="1"/>
  <c r="AZ141" i="1" s="1"/>
  <c r="AW138" i="1"/>
  <c r="AZ138" i="1" s="1"/>
  <c r="AW137" i="1"/>
  <c r="AZ137" i="1" s="1"/>
  <c r="AW142" i="1"/>
  <c r="AZ142" i="1" s="1"/>
  <c r="AW136" i="1"/>
  <c r="AZ136" i="1" s="1"/>
  <c r="AW134" i="1"/>
  <c r="AZ134" i="1" s="1"/>
  <c r="AW132" i="1"/>
  <c r="AZ132" i="1" s="1"/>
  <c r="AW130" i="1"/>
  <c r="AZ130" i="1" s="1"/>
  <c r="AW140" i="1"/>
  <c r="AZ140" i="1" s="1"/>
  <c r="AW135" i="1"/>
  <c r="AZ135" i="1" s="1"/>
  <c r="AW131" i="1"/>
  <c r="AZ131" i="1" s="1"/>
  <c r="AW121" i="1"/>
  <c r="AZ121" i="1" s="1"/>
  <c r="AW119" i="1"/>
  <c r="AZ119" i="1" s="1"/>
  <c r="AW117" i="1"/>
  <c r="AZ117" i="1" s="1"/>
  <c r="AW115" i="1"/>
  <c r="AZ115" i="1" s="1"/>
  <c r="AW113" i="1"/>
  <c r="AZ113" i="1" s="1"/>
  <c r="AW111" i="1"/>
  <c r="AZ111" i="1" s="1"/>
  <c r="AW133" i="1"/>
  <c r="AZ133" i="1" s="1"/>
  <c r="AW120" i="1"/>
  <c r="AZ120" i="1" s="1"/>
  <c r="AW118" i="1"/>
  <c r="AZ118" i="1" s="1"/>
  <c r="AW116" i="1"/>
  <c r="AZ116" i="1" s="1"/>
  <c r="AW114" i="1"/>
  <c r="AZ114" i="1" s="1"/>
  <c r="AW112" i="1"/>
  <c r="AZ112" i="1" s="1"/>
  <c r="AW88" i="1"/>
  <c r="AZ88" i="1" s="1"/>
  <c r="AW86" i="1"/>
  <c r="AZ86" i="1" s="1"/>
  <c r="AW84" i="1"/>
  <c r="AZ84" i="1" s="1"/>
  <c r="AW82" i="1"/>
  <c r="AZ82" i="1" s="1"/>
  <c r="AW80" i="1"/>
  <c r="AZ80" i="1" s="1"/>
  <c r="AW76" i="1"/>
  <c r="AZ76" i="1" s="1"/>
  <c r="AW74" i="1"/>
  <c r="AZ74" i="1" s="1"/>
  <c r="AW73" i="1"/>
  <c r="AZ73" i="1" s="1"/>
  <c r="AW72" i="1"/>
  <c r="AZ72" i="1" s="1"/>
  <c r="AW71" i="1"/>
  <c r="AZ71" i="1" s="1"/>
  <c r="AW70" i="1"/>
  <c r="AZ70" i="1" s="1"/>
  <c r="AW89" i="1"/>
  <c r="AZ89" i="1" s="1"/>
  <c r="AW87" i="1"/>
  <c r="AZ87" i="1" s="1"/>
  <c r="AW85" i="1"/>
  <c r="AZ85" i="1" s="1"/>
  <c r="AW83" i="1"/>
  <c r="AZ83" i="1" s="1"/>
  <c r="AW81" i="1"/>
  <c r="AZ81" i="1" s="1"/>
  <c r="AW79" i="1"/>
  <c r="AZ79" i="1" s="1"/>
  <c r="AW78" i="1"/>
  <c r="AZ78" i="1" s="1"/>
  <c r="AW77" i="1"/>
  <c r="AZ77" i="1" s="1"/>
  <c r="AW69" i="1"/>
  <c r="AZ69" i="1" s="1"/>
  <c r="AW68" i="1"/>
  <c r="AZ68" i="1" s="1"/>
  <c r="AW67" i="1"/>
  <c r="AZ67" i="1" s="1"/>
  <c r="AW66" i="1"/>
  <c r="AZ66" i="1" s="1"/>
  <c r="AW64" i="1"/>
  <c r="AZ64" i="1" s="1"/>
  <c r="AW63" i="1"/>
  <c r="AZ63" i="1" s="1"/>
  <c r="AW62" i="1"/>
  <c r="AZ62" i="1" s="1"/>
  <c r="AW61" i="1"/>
  <c r="AZ61" i="1" s="1"/>
  <c r="AW56" i="1"/>
  <c r="AZ56" i="1" s="1"/>
  <c r="AV3" i="1"/>
  <c r="AY3" i="1" s="1"/>
  <c r="L17" i="1"/>
  <c r="O17" i="1" s="1"/>
  <c r="W17" i="1"/>
  <c r="Z17" i="1" s="1"/>
  <c r="Y17" i="1"/>
  <c r="AB17" i="1" s="1"/>
  <c r="AJ17" i="1"/>
  <c r="AM17" i="1" s="1"/>
  <c r="AU17" i="1"/>
  <c r="AX17" i="1" s="1"/>
  <c r="AW17" i="1"/>
  <c r="AZ17" i="1" s="1"/>
  <c r="K18" i="1"/>
  <c r="N18" i="1" s="1"/>
  <c r="M18" i="1"/>
  <c r="P18" i="1" s="1"/>
  <c r="X18" i="1"/>
  <c r="AA18" i="1" s="1"/>
  <c r="AI18" i="1"/>
  <c r="AL18" i="1" s="1"/>
  <c r="AK18" i="1"/>
  <c r="AN18" i="1" s="1"/>
  <c r="AV18" i="1"/>
  <c r="AY18" i="1" s="1"/>
  <c r="K19" i="1"/>
  <c r="N19" i="1" s="1"/>
  <c r="M19" i="1"/>
  <c r="P19" i="1" s="1"/>
  <c r="X19" i="1"/>
  <c r="AA19" i="1" s="1"/>
  <c r="AI19" i="1"/>
  <c r="AL19" i="1" s="1"/>
  <c r="AK19" i="1"/>
  <c r="AN19" i="1" s="1"/>
  <c r="AV19" i="1"/>
  <c r="AY19" i="1" s="1"/>
  <c r="K20" i="1"/>
  <c r="N20" i="1" s="1"/>
  <c r="M20" i="1"/>
  <c r="P20" i="1" s="1"/>
  <c r="X20" i="1"/>
  <c r="AA20" i="1" s="1"/>
  <c r="AI20" i="1"/>
  <c r="AL20" i="1" s="1"/>
  <c r="AK20" i="1"/>
  <c r="AN20" i="1" s="1"/>
  <c r="AV20" i="1"/>
  <c r="AY20" i="1" s="1"/>
  <c r="K21" i="1"/>
  <c r="N21" i="1" s="1"/>
  <c r="M21" i="1"/>
  <c r="P21" i="1" s="1"/>
  <c r="X21" i="1"/>
  <c r="AA21" i="1" s="1"/>
  <c r="AI21" i="1"/>
  <c r="AL21" i="1" s="1"/>
  <c r="AK21" i="1"/>
  <c r="AN21" i="1" s="1"/>
  <c r="AV21" i="1"/>
  <c r="AY21" i="1" s="1"/>
  <c r="K22" i="1"/>
  <c r="N22" i="1" s="1"/>
  <c r="W22" i="1"/>
  <c r="Z22" i="1" s="1"/>
  <c r="Y22" i="1"/>
  <c r="AB22" i="1" s="1"/>
  <c r="AJ22" i="1"/>
  <c r="AM22" i="1" s="1"/>
  <c r="AU22" i="1"/>
  <c r="AX22" i="1" s="1"/>
  <c r="AW22" i="1"/>
  <c r="AZ22" i="1" s="1"/>
  <c r="L23" i="1"/>
  <c r="O23" i="1" s="1"/>
  <c r="W23" i="1"/>
  <c r="Z23" i="1" s="1"/>
  <c r="Y23" i="1"/>
  <c r="AB23" i="1" s="1"/>
  <c r="AJ23" i="1"/>
  <c r="AM23" i="1" s="1"/>
  <c r="AU23" i="1"/>
  <c r="AX23" i="1" s="1"/>
  <c r="AW23" i="1"/>
  <c r="AZ23" i="1" s="1"/>
  <c r="L24" i="1"/>
  <c r="O24" i="1" s="1"/>
  <c r="W24" i="1"/>
  <c r="Z24" i="1" s="1"/>
  <c r="Y24" i="1"/>
  <c r="AB24" i="1" s="1"/>
  <c r="AJ24" i="1"/>
  <c r="AM24" i="1" s="1"/>
  <c r="AU24" i="1"/>
  <c r="AX24" i="1" s="1"/>
  <c r="AW24" i="1"/>
  <c r="AZ24" i="1" s="1"/>
  <c r="L25" i="1"/>
  <c r="O25" i="1" s="1"/>
  <c r="W25" i="1"/>
  <c r="Z25" i="1" s="1"/>
  <c r="Y25" i="1"/>
  <c r="AB25" i="1" s="1"/>
  <c r="AJ25" i="1"/>
  <c r="AM25" i="1" s="1"/>
  <c r="AU25" i="1"/>
  <c r="AX25" i="1" s="1"/>
  <c r="AW25" i="1"/>
  <c r="AZ25" i="1" s="1"/>
  <c r="L26" i="1"/>
  <c r="O26" i="1" s="1"/>
  <c r="W26" i="1"/>
  <c r="Z26" i="1" s="1"/>
  <c r="Y26" i="1"/>
  <c r="AB26" i="1" s="1"/>
  <c r="AJ26" i="1"/>
  <c r="AM26" i="1" s="1"/>
  <c r="AU26" i="1"/>
  <c r="AX26" i="1" s="1"/>
  <c r="AW26" i="1"/>
  <c r="AZ26" i="1" s="1"/>
  <c r="L28" i="1"/>
  <c r="O28" i="1" s="1"/>
  <c r="W28" i="1"/>
  <c r="Z28" i="1" s="1"/>
  <c r="Y28" i="1"/>
  <c r="AB28" i="1" s="1"/>
  <c r="AJ28" i="1"/>
  <c r="AM28" i="1" s="1"/>
  <c r="AU28" i="1"/>
  <c r="AX28" i="1" s="1"/>
  <c r="AW28" i="1"/>
  <c r="AZ28" i="1" s="1"/>
  <c r="L29" i="1"/>
  <c r="O29" i="1" s="1"/>
  <c r="W29" i="1"/>
  <c r="Z29" i="1" s="1"/>
  <c r="Y29" i="1"/>
  <c r="AB29" i="1" s="1"/>
  <c r="AJ29" i="1"/>
  <c r="AM29" i="1" s="1"/>
  <c r="AU29" i="1"/>
  <c r="AX29" i="1" s="1"/>
  <c r="AW29" i="1"/>
  <c r="AZ29" i="1" s="1"/>
  <c r="L30" i="1"/>
  <c r="O30" i="1" s="1"/>
  <c r="W30" i="1"/>
  <c r="Z30" i="1" s="1"/>
  <c r="Y30" i="1"/>
  <c r="AB30" i="1" s="1"/>
  <c r="AJ30" i="1"/>
  <c r="AM30" i="1" s="1"/>
  <c r="AU30" i="1"/>
  <c r="AX30" i="1" s="1"/>
  <c r="AW30" i="1"/>
  <c r="AZ30" i="1" s="1"/>
  <c r="L31" i="1"/>
  <c r="O31" i="1" s="1"/>
  <c r="W31" i="1"/>
  <c r="Z31" i="1" s="1"/>
  <c r="Y31" i="1"/>
  <c r="AB31" i="1" s="1"/>
  <c r="AJ31" i="1"/>
  <c r="AM31" i="1" s="1"/>
  <c r="AU31" i="1"/>
  <c r="AX31" i="1" s="1"/>
  <c r="AW31" i="1"/>
  <c r="AZ31" i="1" s="1"/>
  <c r="L32" i="1"/>
  <c r="O32" i="1" s="1"/>
  <c r="W32" i="1"/>
  <c r="Z32" i="1" s="1"/>
  <c r="Y32" i="1"/>
  <c r="AB32" i="1" s="1"/>
  <c r="AJ32" i="1"/>
  <c r="AM32" i="1" s="1"/>
  <c r="AU32" i="1"/>
  <c r="AX32" i="1" s="1"/>
  <c r="AW32" i="1"/>
  <c r="AZ32" i="1" s="1"/>
  <c r="L33" i="1"/>
  <c r="O33" i="1" s="1"/>
  <c r="W33" i="1"/>
  <c r="Z33" i="1" s="1"/>
  <c r="Y33" i="1"/>
  <c r="AB33" i="1" s="1"/>
  <c r="AJ33" i="1"/>
  <c r="AM33" i="1" s="1"/>
  <c r="AU33" i="1"/>
  <c r="AX33" i="1" s="1"/>
  <c r="AW33" i="1"/>
  <c r="AZ33" i="1" s="1"/>
  <c r="L34" i="1"/>
  <c r="O34" i="1" s="1"/>
  <c r="W34" i="1"/>
  <c r="Z34" i="1" s="1"/>
  <c r="Y34" i="1"/>
  <c r="AB34" i="1" s="1"/>
  <c r="AJ34" i="1"/>
  <c r="AM34" i="1" s="1"/>
  <c r="AU34" i="1"/>
  <c r="AX34" i="1" s="1"/>
  <c r="AW34" i="1"/>
  <c r="AZ34" i="1" s="1"/>
  <c r="L35" i="1"/>
  <c r="O35" i="1" s="1"/>
  <c r="W35" i="1"/>
  <c r="Z35" i="1" s="1"/>
  <c r="Y35" i="1"/>
  <c r="AB35" i="1" s="1"/>
  <c r="AJ35" i="1"/>
  <c r="AM35" i="1" s="1"/>
  <c r="AU35" i="1"/>
  <c r="AX35" i="1" s="1"/>
  <c r="AW35" i="1"/>
  <c r="AZ35" i="1" s="1"/>
  <c r="L36" i="1"/>
  <c r="O36" i="1" s="1"/>
  <c r="W36" i="1"/>
  <c r="Z36" i="1" s="1"/>
  <c r="Y36" i="1"/>
  <c r="AB36" i="1" s="1"/>
  <c r="AJ36" i="1"/>
  <c r="AM36" i="1" s="1"/>
  <c r="AU36" i="1"/>
  <c r="AX36" i="1" s="1"/>
  <c r="AW36" i="1"/>
  <c r="AZ36" i="1" s="1"/>
  <c r="M37" i="1"/>
  <c r="P37" i="1" s="1"/>
  <c r="Y37" i="1"/>
  <c r="AB37" i="1" s="1"/>
  <c r="AK37" i="1"/>
  <c r="AN37" i="1" s="1"/>
  <c r="AW37" i="1"/>
  <c r="AZ37" i="1" s="1"/>
  <c r="L38" i="1"/>
  <c r="O38" i="1" s="1"/>
  <c r="W38" i="1"/>
  <c r="Z38" i="1" s="1"/>
  <c r="Y38" i="1"/>
  <c r="AB38" i="1" s="1"/>
  <c r="AJ38" i="1"/>
  <c r="AM38" i="1" s="1"/>
  <c r="AU38" i="1"/>
  <c r="AX38" i="1" s="1"/>
  <c r="AW38" i="1"/>
  <c r="AZ38" i="1" s="1"/>
  <c r="L39" i="1"/>
  <c r="O39" i="1" s="1"/>
  <c r="W39" i="1"/>
  <c r="Z39" i="1" s="1"/>
  <c r="Y39" i="1"/>
  <c r="AB39" i="1" s="1"/>
  <c r="AJ39" i="1"/>
  <c r="AM39" i="1" s="1"/>
  <c r="AU39" i="1"/>
  <c r="AX39" i="1" s="1"/>
  <c r="AW39" i="1"/>
  <c r="AZ39" i="1" s="1"/>
  <c r="L40" i="1"/>
  <c r="O40" i="1" s="1"/>
  <c r="W40" i="1"/>
  <c r="Z40" i="1" s="1"/>
  <c r="Y40" i="1"/>
  <c r="AB40" i="1" s="1"/>
  <c r="AJ40" i="1"/>
  <c r="AM40" i="1" s="1"/>
  <c r="AU40" i="1"/>
  <c r="AX40" i="1" s="1"/>
  <c r="AW40" i="1"/>
  <c r="AZ40" i="1" s="1"/>
  <c r="L41" i="1"/>
  <c r="O41" i="1" s="1"/>
  <c r="W41" i="1"/>
  <c r="Z41" i="1" s="1"/>
  <c r="Y41" i="1"/>
  <c r="AB41" i="1" s="1"/>
  <c r="AJ41" i="1"/>
  <c r="AM41" i="1" s="1"/>
  <c r="AU41" i="1"/>
  <c r="AX41" i="1" s="1"/>
  <c r="AW41" i="1"/>
  <c r="AZ41" i="1" s="1"/>
  <c r="L42" i="1"/>
  <c r="O42" i="1" s="1"/>
  <c r="W42" i="1"/>
  <c r="Z42" i="1" s="1"/>
  <c r="Y42" i="1"/>
  <c r="AB42" i="1" s="1"/>
  <c r="AJ42" i="1"/>
  <c r="AM42" i="1" s="1"/>
  <c r="AU42" i="1"/>
  <c r="AX42" i="1" s="1"/>
  <c r="AW42" i="1"/>
  <c r="AZ42" i="1" s="1"/>
  <c r="L43" i="1"/>
  <c r="O43" i="1" s="1"/>
  <c r="W43" i="1"/>
  <c r="Z43" i="1" s="1"/>
  <c r="Y43" i="1"/>
  <c r="AB43" i="1" s="1"/>
  <c r="AJ43" i="1"/>
  <c r="AM43" i="1" s="1"/>
  <c r="AU43" i="1"/>
  <c r="AX43" i="1" s="1"/>
  <c r="AW43" i="1"/>
  <c r="AZ43" i="1" s="1"/>
  <c r="L44" i="1"/>
  <c r="O44" i="1" s="1"/>
  <c r="W44" i="1"/>
  <c r="Z44" i="1" s="1"/>
  <c r="Y44" i="1"/>
  <c r="AB44" i="1" s="1"/>
  <c r="AJ44" i="1"/>
  <c r="AM44" i="1" s="1"/>
  <c r="AU44" i="1"/>
  <c r="AX44" i="1" s="1"/>
  <c r="AW44" i="1"/>
  <c r="AZ44" i="1" s="1"/>
  <c r="L45" i="1"/>
  <c r="O45" i="1" s="1"/>
  <c r="W45" i="1"/>
  <c r="Z45" i="1" s="1"/>
  <c r="Y45" i="1"/>
  <c r="AB45" i="1" s="1"/>
  <c r="AJ45" i="1"/>
  <c r="AM45" i="1" s="1"/>
  <c r="AU45" i="1"/>
  <c r="AX45" i="1" s="1"/>
  <c r="AW45" i="1"/>
  <c r="AZ45" i="1" s="1"/>
  <c r="L46" i="1"/>
  <c r="O46" i="1" s="1"/>
  <c r="W46" i="1"/>
  <c r="Z46" i="1" s="1"/>
  <c r="Y46" i="1"/>
  <c r="AB46" i="1" s="1"/>
  <c r="AJ46" i="1"/>
  <c r="AM46" i="1" s="1"/>
  <c r="AU46" i="1"/>
  <c r="AX46" i="1" s="1"/>
  <c r="AW46" i="1"/>
  <c r="AZ46" i="1" s="1"/>
  <c r="M47" i="1"/>
  <c r="P47" i="1" s="1"/>
  <c r="Y47" i="1"/>
  <c r="AB47" i="1" s="1"/>
  <c r="AK47" i="1"/>
  <c r="AN47" i="1" s="1"/>
  <c r="AW47" i="1"/>
  <c r="AZ47" i="1" s="1"/>
  <c r="L48" i="1"/>
  <c r="O48" i="1" s="1"/>
  <c r="W48" i="1"/>
  <c r="Z48" i="1" s="1"/>
  <c r="Y48" i="1"/>
  <c r="AB48" i="1" s="1"/>
  <c r="AJ48" i="1"/>
  <c r="AM48" i="1" s="1"/>
  <c r="AU48" i="1"/>
  <c r="AX48" i="1" s="1"/>
  <c r="AW48" i="1"/>
  <c r="AZ48" i="1" s="1"/>
  <c r="L49" i="1"/>
  <c r="O49" i="1" s="1"/>
  <c r="W49" i="1"/>
  <c r="Z49" i="1" s="1"/>
  <c r="Y49" i="1"/>
  <c r="AB49" i="1" s="1"/>
  <c r="AJ49" i="1"/>
  <c r="AM49" i="1" s="1"/>
  <c r="AU49" i="1"/>
  <c r="AX49" i="1" s="1"/>
  <c r="AW49" i="1"/>
  <c r="AZ49" i="1" s="1"/>
  <c r="L51" i="1"/>
  <c r="O51" i="1" s="1"/>
  <c r="W51" i="1"/>
  <c r="Z51" i="1" s="1"/>
  <c r="Y51" i="1"/>
  <c r="AB51" i="1" s="1"/>
  <c r="AJ51" i="1"/>
  <c r="AM51" i="1" s="1"/>
  <c r="AU51" i="1"/>
  <c r="AX51" i="1" s="1"/>
  <c r="AW51" i="1"/>
  <c r="AZ51" i="1" s="1"/>
  <c r="L52" i="1"/>
  <c r="O52" i="1" s="1"/>
  <c r="W52" i="1"/>
  <c r="Z52" i="1" s="1"/>
  <c r="Y52" i="1"/>
  <c r="AB52" i="1" s="1"/>
  <c r="AJ52" i="1"/>
  <c r="AM52" i="1" s="1"/>
  <c r="AU52" i="1"/>
  <c r="AX52" i="1" s="1"/>
  <c r="AW52" i="1"/>
  <c r="AZ52" i="1" s="1"/>
  <c r="L53" i="1"/>
  <c r="O53" i="1" s="1"/>
  <c r="W53" i="1"/>
  <c r="Z53" i="1" s="1"/>
  <c r="Y53" i="1"/>
  <c r="AB53" i="1" s="1"/>
  <c r="AJ53" i="1"/>
  <c r="AM53" i="1" s="1"/>
  <c r="AU53" i="1"/>
  <c r="AX53" i="1" s="1"/>
  <c r="AW53" i="1"/>
  <c r="AZ53" i="1" s="1"/>
  <c r="L54" i="1"/>
  <c r="O54" i="1" s="1"/>
  <c r="W54" i="1"/>
  <c r="Z54" i="1" s="1"/>
  <c r="Y54" i="1"/>
  <c r="AB54" i="1" s="1"/>
  <c r="AJ54" i="1"/>
  <c r="AM54" i="1" s="1"/>
  <c r="AU54" i="1"/>
  <c r="AX54" i="1" s="1"/>
  <c r="AW54" i="1"/>
  <c r="AZ54" i="1" s="1"/>
  <c r="L55" i="1"/>
  <c r="O55" i="1" s="1"/>
  <c r="W55" i="1"/>
  <c r="Z55" i="1" s="1"/>
  <c r="Y55" i="1"/>
  <c r="AB55" i="1" s="1"/>
  <c r="AJ55" i="1"/>
  <c r="AM55" i="1" s="1"/>
  <c r="AU55" i="1"/>
  <c r="AX55" i="1" s="1"/>
  <c r="AW55" i="1"/>
  <c r="AZ55" i="1" s="1"/>
  <c r="L57" i="1"/>
  <c r="O57" i="1" s="1"/>
  <c r="W57" i="1"/>
  <c r="Z57" i="1" s="1"/>
  <c r="Y57" i="1"/>
  <c r="AB57" i="1" s="1"/>
  <c r="AJ57" i="1"/>
  <c r="AM57" i="1" s="1"/>
  <c r="AU57" i="1"/>
  <c r="AX57" i="1" s="1"/>
  <c r="AW57" i="1"/>
  <c r="AZ57" i="1" s="1"/>
  <c r="L58" i="1"/>
  <c r="O58" i="1" s="1"/>
  <c r="W58" i="1"/>
  <c r="Z58" i="1" s="1"/>
  <c r="Y58" i="1"/>
  <c r="AB58" i="1" s="1"/>
  <c r="AJ58" i="1"/>
  <c r="AM58" i="1" s="1"/>
  <c r="AU58" i="1"/>
  <c r="AX58" i="1" s="1"/>
  <c r="AW58" i="1"/>
  <c r="AZ58" i="1" s="1"/>
  <c r="L59" i="1"/>
  <c r="O59" i="1" s="1"/>
  <c r="W59" i="1"/>
  <c r="Z59" i="1" s="1"/>
  <c r="Y59" i="1"/>
  <c r="AB59" i="1" s="1"/>
  <c r="AJ59" i="1"/>
  <c r="AM59" i="1" s="1"/>
  <c r="AU59" i="1"/>
  <c r="AX59" i="1" s="1"/>
  <c r="AW59" i="1"/>
  <c r="AZ59" i="1" s="1"/>
  <c r="L60" i="1"/>
  <c r="O60" i="1" s="1"/>
  <c r="W60" i="1"/>
  <c r="Z60" i="1" s="1"/>
  <c r="Y60" i="1"/>
  <c r="AB60" i="1" s="1"/>
  <c r="AJ60" i="1"/>
  <c r="AM60" i="1" s="1"/>
  <c r="AU60" i="1"/>
  <c r="AX60" i="1" s="1"/>
  <c r="AW60" i="1"/>
  <c r="AZ60" i="1" s="1"/>
  <c r="L61" i="1"/>
  <c r="O61" i="1" s="1"/>
  <c r="K130" i="1"/>
  <c r="N130" i="1" s="1"/>
  <c r="K129" i="1"/>
  <c r="N129" i="1" s="1"/>
  <c r="K126" i="1"/>
  <c r="N126" i="1" s="1"/>
  <c r="K125" i="1"/>
  <c r="N125" i="1" s="1"/>
  <c r="K124" i="1"/>
  <c r="N124" i="1" s="1"/>
  <c r="K122" i="1"/>
  <c r="N122" i="1" s="1"/>
  <c r="K110" i="1"/>
  <c r="N110" i="1" s="1"/>
  <c r="K109" i="1"/>
  <c r="N109" i="1" s="1"/>
  <c r="K108" i="1"/>
  <c r="N108" i="1" s="1"/>
  <c r="K107" i="1"/>
  <c r="N107" i="1" s="1"/>
  <c r="K106" i="1"/>
  <c r="N106" i="1" s="1"/>
  <c r="K105" i="1"/>
  <c r="N105" i="1" s="1"/>
  <c r="K104" i="1"/>
  <c r="N104" i="1" s="1"/>
  <c r="K103" i="1"/>
  <c r="N103" i="1" s="1"/>
  <c r="K102" i="1"/>
  <c r="N102" i="1" s="1"/>
  <c r="K101" i="1"/>
  <c r="N101" i="1" s="1"/>
  <c r="K100" i="1"/>
  <c r="N100" i="1" s="1"/>
  <c r="K98" i="1"/>
  <c r="N98" i="1" s="1"/>
  <c r="K97" i="1"/>
  <c r="N97" i="1" s="1"/>
  <c r="K96" i="1"/>
  <c r="N96" i="1" s="1"/>
  <c r="K95" i="1"/>
  <c r="N95" i="1" s="1"/>
  <c r="K93" i="1"/>
  <c r="N93" i="1" s="1"/>
  <c r="K91" i="1"/>
  <c r="N91" i="1" s="1"/>
  <c r="K92" i="1"/>
  <c r="N92" i="1" s="1"/>
  <c r="K61" i="1"/>
  <c r="N61" i="1" s="1"/>
  <c r="K60" i="1"/>
  <c r="N60" i="1" s="1"/>
  <c r="K59" i="1"/>
  <c r="N59" i="1" s="1"/>
  <c r="K58" i="1"/>
  <c r="N58" i="1" s="1"/>
  <c r="K57" i="1"/>
  <c r="N57" i="1" s="1"/>
  <c r="M121" i="1"/>
  <c r="P121" i="1" s="1"/>
  <c r="M130" i="1"/>
  <c r="P130" i="1" s="1"/>
  <c r="M126" i="1"/>
  <c r="P126" i="1" s="1"/>
  <c r="M124" i="1"/>
  <c r="P124" i="1" s="1"/>
  <c r="M94" i="1"/>
  <c r="P94" i="1" s="1"/>
  <c r="M93" i="1"/>
  <c r="P93" i="1" s="1"/>
  <c r="M92" i="1"/>
  <c r="P92" i="1" s="1"/>
  <c r="M91" i="1"/>
  <c r="P91" i="1" s="1"/>
  <c r="M129" i="1"/>
  <c r="P129" i="1" s="1"/>
  <c r="M125" i="1"/>
  <c r="P125" i="1" s="1"/>
  <c r="M122" i="1"/>
  <c r="P122" i="1" s="1"/>
  <c r="M110" i="1"/>
  <c r="P110" i="1" s="1"/>
  <c r="M109" i="1"/>
  <c r="P109" i="1" s="1"/>
  <c r="M108" i="1"/>
  <c r="P108" i="1" s="1"/>
  <c r="M107" i="1"/>
  <c r="P107" i="1" s="1"/>
  <c r="M105" i="1"/>
  <c r="P105" i="1" s="1"/>
  <c r="M103" i="1"/>
  <c r="P103" i="1" s="1"/>
  <c r="M101" i="1"/>
  <c r="P101" i="1" s="1"/>
  <c r="M98" i="1"/>
  <c r="P98" i="1" s="1"/>
  <c r="M96" i="1"/>
  <c r="P96" i="1" s="1"/>
  <c r="M106" i="1"/>
  <c r="P106" i="1" s="1"/>
  <c r="M104" i="1"/>
  <c r="P104" i="1" s="1"/>
  <c r="M102" i="1"/>
  <c r="P102" i="1" s="1"/>
  <c r="M100" i="1"/>
  <c r="P100" i="1" s="1"/>
  <c r="M97" i="1"/>
  <c r="P97" i="1" s="1"/>
  <c r="M95" i="1"/>
  <c r="P95" i="1" s="1"/>
  <c r="M60" i="1"/>
  <c r="P60" i="1" s="1"/>
  <c r="M59" i="1"/>
  <c r="P59" i="1" s="1"/>
  <c r="M58" i="1"/>
  <c r="P58" i="1" s="1"/>
  <c r="M57" i="1"/>
  <c r="P57" i="1" s="1"/>
  <c r="M56" i="1"/>
  <c r="P56" i="1" s="1"/>
  <c r="L3" i="1"/>
  <c r="O3" i="1" s="1"/>
  <c r="X129" i="1"/>
  <c r="AA129" i="1" s="1"/>
  <c r="X125" i="1"/>
  <c r="AA125" i="1" s="1"/>
  <c r="X122" i="1"/>
  <c r="AA122" i="1" s="1"/>
  <c r="X109" i="1"/>
  <c r="AA109" i="1" s="1"/>
  <c r="X107" i="1"/>
  <c r="AA107" i="1" s="1"/>
  <c r="X105" i="1"/>
  <c r="AA105" i="1" s="1"/>
  <c r="X103" i="1"/>
  <c r="AA103" i="1" s="1"/>
  <c r="X101" i="1"/>
  <c r="AA101" i="1" s="1"/>
  <c r="X98" i="1"/>
  <c r="AA98" i="1" s="1"/>
  <c r="X96" i="1"/>
  <c r="AA96" i="1" s="1"/>
  <c r="X92" i="1"/>
  <c r="AA92" i="1" s="1"/>
  <c r="X91" i="1"/>
  <c r="AA91" i="1" s="1"/>
  <c r="X59" i="1"/>
  <c r="AA59" i="1" s="1"/>
  <c r="X57" i="1"/>
  <c r="AA57" i="1" s="1"/>
  <c r="W3" i="1"/>
  <c r="Z3" i="1" s="1"/>
  <c r="Y3" i="1"/>
  <c r="AB3" i="1" s="1"/>
  <c r="AI129" i="1"/>
  <c r="AL129" i="1" s="1"/>
  <c r="AI126" i="1"/>
  <c r="AL126" i="1" s="1"/>
  <c r="AI125" i="1"/>
  <c r="AL125" i="1" s="1"/>
  <c r="AI124" i="1"/>
  <c r="AL124" i="1" s="1"/>
  <c r="AI122" i="1"/>
  <c r="AL122" i="1" s="1"/>
  <c r="AI110" i="1"/>
  <c r="AL110" i="1" s="1"/>
  <c r="AI109" i="1"/>
  <c r="AL109" i="1" s="1"/>
  <c r="AI108" i="1"/>
  <c r="AL108" i="1" s="1"/>
  <c r="AI107" i="1"/>
  <c r="AL107" i="1" s="1"/>
  <c r="AI106" i="1"/>
  <c r="AL106" i="1" s="1"/>
  <c r="AI105" i="1"/>
  <c r="AL105" i="1" s="1"/>
  <c r="AI104" i="1"/>
  <c r="AL104" i="1" s="1"/>
  <c r="AI103" i="1"/>
  <c r="AL103" i="1" s="1"/>
  <c r="AI102" i="1"/>
  <c r="AL102" i="1" s="1"/>
  <c r="AI101" i="1"/>
  <c r="AL101" i="1" s="1"/>
  <c r="AI100" i="1"/>
  <c r="AL100" i="1" s="1"/>
  <c r="AI98" i="1"/>
  <c r="AL98" i="1" s="1"/>
  <c r="AI97" i="1"/>
  <c r="AL97" i="1" s="1"/>
  <c r="AI96" i="1"/>
  <c r="AL96" i="1" s="1"/>
  <c r="AI95" i="1"/>
  <c r="AL95" i="1" s="1"/>
  <c r="AI93" i="1"/>
  <c r="AL93" i="1" s="1"/>
  <c r="AI91" i="1"/>
  <c r="AL91" i="1" s="1"/>
  <c r="AI92" i="1"/>
  <c r="AL92" i="1" s="1"/>
  <c r="AI90" i="1"/>
  <c r="AL90" i="1" s="1"/>
  <c r="AI60" i="1"/>
  <c r="AL60" i="1" s="1"/>
  <c r="AI59" i="1"/>
  <c r="AL59" i="1" s="1"/>
  <c r="AI58" i="1"/>
  <c r="AL58" i="1" s="1"/>
  <c r="AI57" i="1"/>
  <c r="AL57" i="1" s="1"/>
  <c r="AK126" i="1"/>
  <c r="AN126" i="1" s="1"/>
  <c r="AK94" i="1"/>
  <c r="AN94" i="1" s="1"/>
  <c r="AK92" i="1"/>
  <c r="AN92" i="1" s="1"/>
  <c r="AK90" i="1"/>
  <c r="AN90" i="1" s="1"/>
  <c r="AK125" i="1"/>
  <c r="AN125" i="1" s="1"/>
  <c r="AK110" i="1"/>
  <c r="AN110" i="1" s="1"/>
  <c r="AK108" i="1"/>
  <c r="AN108" i="1" s="1"/>
  <c r="AK106" i="1"/>
  <c r="AN106" i="1" s="1"/>
  <c r="AK103" i="1"/>
  <c r="AN103" i="1" s="1"/>
  <c r="AK98" i="1"/>
  <c r="AN98" i="1" s="1"/>
  <c r="AK104" i="1"/>
  <c r="AN104" i="1" s="1"/>
  <c r="AK100" i="1"/>
  <c r="AN100" i="1" s="1"/>
  <c r="AK95" i="1"/>
  <c r="AN95" i="1" s="1"/>
  <c r="AK59" i="1"/>
  <c r="AN59" i="1" s="1"/>
  <c r="AK57" i="1"/>
  <c r="AN57" i="1" s="1"/>
  <c r="AJ3" i="1"/>
  <c r="AM3" i="1" s="1"/>
  <c r="AV129" i="1"/>
  <c r="AY129" i="1" s="1"/>
  <c r="AV126" i="1"/>
  <c r="AY126" i="1" s="1"/>
  <c r="AV125" i="1"/>
  <c r="AY125" i="1" s="1"/>
  <c r="AV124" i="1"/>
  <c r="AY124" i="1" s="1"/>
  <c r="AV122" i="1"/>
  <c r="AY122" i="1" s="1"/>
  <c r="AV110" i="1"/>
  <c r="AY110" i="1" s="1"/>
  <c r="AV109" i="1"/>
  <c r="AY109" i="1" s="1"/>
  <c r="AV108" i="1"/>
  <c r="AY108" i="1" s="1"/>
  <c r="AV107" i="1"/>
  <c r="AY107" i="1" s="1"/>
  <c r="AV106" i="1"/>
  <c r="AY106" i="1" s="1"/>
  <c r="AV105" i="1"/>
  <c r="AY105" i="1" s="1"/>
  <c r="AV104" i="1"/>
  <c r="AY104" i="1" s="1"/>
  <c r="AV103" i="1"/>
  <c r="AY103" i="1" s="1"/>
  <c r="AV102" i="1"/>
  <c r="AY102" i="1" s="1"/>
  <c r="AV101" i="1"/>
  <c r="AY101" i="1" s="1"/>
  <c r="AV100" i="1"/>
  <c r="AY100" i="1" s="1"/>
  <c r="AV98" i="1"/>
  <c r="AY98" i="1" s="1"/>
  <c r="AV97" i="1"/>
  <c r="AY97" i="1" s="1"/>
  <c r="AV96" i="1"/>
  <c r="AY96" i="1" s="1"/>
  <c r="AV95" i="1"/>
  <c r="AY95" i="1" s="1"/>
  <c r="AV92" i="1"/>
  <c r="AY92" i="1" s="1"/>
  <c r="AV90" i="1"/>
  <c r="AY90" i="1" s="1"/>
  <c r="AV93" i="1"/>
  <c r="AY93" i="1" s="1"/>
  <c r="AV91" i="1"/>
  <c r="AY91" i="1" s="1"/>
  <c r="AV60" i="1"/>
  <c r="AY60" i="1" s="1"/>
  <c r="AV59" i="1"/>
  <c r="AY59" i="1" s="1"/>
  <c r="AV58" i="1"/>
  <c r="AY58" i="1" s="1"/>
  <c r="AV57" i="1"/>
  <c r="AY57" i="1" s="1"/>
  <c r="AU3" i="1"/>
  <c r="AX3" i="1" s="1"/>
  <c r="AW3" i="1"/>
  <c r="AZ3" i="1" s="1"/>
  <c r="L18" i="1"/>
  <c r="O18" i="1" s="1"/>
  <c r="W18" i="1"/>
  <c r="Z18" i="1" s="1"/>
  <c r="Y18" i="1"/>
  <c r="AB18" i="1" s="1"/>
  <c r="AJ18" i="1"/>
  <c r="AM18" i="1" s="1"/>
  <c r="AU18" i="1"/>
  <c r="AX18" i="1" s="1"/>
  <c r="AW18" i="1"/>
  <c r="AZ18" i="1" s="1"/>
  <c r="L19" i="1"/>
  <c r="O19" i="1" s="1"/>
  <c r="W19" i="1"/>
  <c r="Z19" i="1" s="1"/>
  <c r="Y19" i="1"/>
  <c r="AB19" i="1" s="1"/>
  <c r="AJ19" i="1"/>
  <c r="AM19" i="1" s="1"/>
  <c r="AU19" i="1"/>
  <c r="AX19" i="1" s="1"/>
  <c r="AW19" i="1"/>
  <c r="AZ19" i="1" s="1"/>
  <c r="L20" i="1"/>
  <c r="O20" i="1" s="1"/>
  <c r="W20" i="1"/>
  <c r="Z20" i="1" s="1"/>
  <c r="Y20" i="1"/>
  <c r="AB20" i="1" s="1"/>
  <c r="AJ20" i="1"/>
  <c r="AM20" i="1" s="1"/>
  <c r="AU20" i="1"/>
  <c r="AX20" i="1" s="1"/>
  <c r="AW20" i="1"/>
  <c r="AZ20" i="1" s="1"/>
  <c r="L21" i="1"/>
  <c r="O21" i="1" s="1"/>
  <c r="W21" i="1"/>
  <c r="Z21" i="1" s="1"/>
  <c r="Y21" i="1"/>
  <c r="AB21" i="1" s="1"/>
  <c r="AJ21" i="1"/>
  <c r="AM21" i="1" s="1"/>
  <c r="AU21" i="1"/>
  <c r="AX21" i="1" s="1"/>
  <c r="AW21" i="1"/>
  <c r="AZ21" i="1" s="1"/>
  <c r="M22" i="1"/>
  <c r="P22" i="1" s="1"/>
  <c r="X22" i="1"/>
  <c r="AA22" i="1" s="1"/>
  <c r="AI22" i="1"/>
  <c r="AL22" i="1" s="1"/>
  <c r="AK22" i="1"/>
  <c r="AN22" i="1" s="1"/>
  <c r="AV22" i="1"/>
  <c r="AY22" i="1" s="1"/>
  <c r="K23" i="1"/>
  <c r="N23" i="1" s="1"/>
  <c r="M23" i="1"/>
  <c r="P23" i="1" s="1"/>
  <c r="X23" i="1"/>
  <c r="AA23" i="1" s="1"/>
  <c r="AI23" i="1"/>
  <c r="AL23" i="1" s="1"/>
  <c r="AK23" i="1"/>
  <c r="AN23" i="1" s="1"/>
  <c r="AV23" i="1"/>
  <c r="AY23" i="1" s="1"/>
  <c r="K24" i="1"/>
  <c r="N24" i="1" s="1"/>
  <c r="M24" i="1"/>
  <c r="P24" i="1" s="1"/>
  <c r="X24" i="1"/>
  <c r="AA24" i="1" s="1"/>
  <c r="AI24" i="1"/>
  <c r="AL24" i="1" s="1"/>
  <c r="AK24" i="1"/>
  <c r="AN24" i="1" s="1"/>
  <c r="AV24" i="1"/>
  <c r="AY24" i="1" s="1"/>
  <c r="K25" i="1"/>
  <c r="N25" i="1" s="1"/>
  <c r="M25" i="1"/>
  <c r="P25" i="1" s="1"/>
  <c r="X25" i="1"/>
  <c r="AA25" i="1" s="1"/>
  <c r="AI25" i="1"/>
  <c r="AL25" i="1" s="1"/>
  <c r="AK25" i="1"/>
  <c r="AN25" i="1" s="1"/>
  <c r="AV25" i="1"/>
  <c r="AY25" i="1" s="1"/>
  <c r="K26" i="1"/>
  <c r="N26" i="1" s="1"/>
  <c r="M26" i="1"/>
  <c r="P26" i="1" s="1"/>
  <c r="X26" i="1"/>
  <c r="AA26" i="1" s="1"/>
  <c r="AI26" i="1"/>
  <c r="AL26" i="1" s="1"/>
  <c r="AK26" i="1"/>
  <c r="AN26" i="1" s="1"/>
  <c r="AV26" i="1"/>
  <c r="AY26" i="1" s="1"/>
  <c r="K28" i="1"/>
  <c r="N28" i="1" s="1"/>
  <c r="M28" i="1"/>
  <c r="P28" i="1" s="1"/>
  <c r="X28" i="1"/>
  <c r="AA28" i="1" s="1"/>
  <c r="AI28" i="1"/>
  <c r="AL28" i="1" s="1"/>
  <c r="AK28" i="1"/>
  <c r="AN28" i="1" s="1"/>
  <c r="AV28" i="1"/>
  <c r="AY28" i="1" s="1"/>
  <c r="K29" i="1"/>
  <c r="N29" i="1" s="1"/>
  <c r="M29" i="1"/>
  <c r="P29" i="1" s="1"/>
  <c r="X29" i="1"/>
  <c r="AA29" i="1" s="1"/>
  <c r="AI29" i="1"/>
  <c r="AL29" i="1" s="1"/>
  <c r="AK29" i="1"/>
  <c r="AN29" i="1" s="1"/>
  <c r="AV29" i="1"/>
  <c r="AY29" i="1" s="1"/>
  <c r="K30" i="1"/>
  <c r="N30" i="1" s="1"/>
  <c r="M30" i="1"/>
  <c r="P30" i="1" s="1"/>
  <c r="X30" i="1"/>
  <c r="AA30" i="1" s="1"/>
  <c r="AI30" i="1"/>
  <c r="AL30" i="1" s="1"/>
  <c r="AK30" i="1"/>
  <c r="AN30" i="1" s="1"/>
  <c r="AV30" i="1"/>
  <c r="AY30" i="1" s="1"/>
  <c r="K31" i="1"/>
  <c r="N31" i="1" s="1"/>
  <c r="M31" i="1"/>
  <c r="P31" i="1" s="1"/>
  <c r="X31" i="1"/>
  <c r="AA31" i="1" s="1"/>
  <c r="AI31" i="1"/>
  <c r="AL31" i="1" s="1"/>
  <c r="AK31" i="1"/>
  <c r="AN31" i="1" s="1"/>
  <c r="AV31" i="1"/>
  <c r="AY31" i="1" s="1"/>
  <c r="K32" i="1"/>
  <c r="N32" i="1" s="1"/>
  <c r="M32" i="1"/>
  <c r="P32" i="1" s="1"/>
  <c r="X32" i="1"/>
  <c r="AA32" i="1" s="1"/>
  <c r="AI32" i="1"/>
  <c r="AL32" i="1" s="1"/>
  <c r="AK32" i="1"/>
  <c r="AN32" i="1" s="1"/>
  <c r="AV32" i="1"/>
  <c r="AY32" i="1" s="1"/>
  <c r="K33" i="1"/>
  <c r="N33" i="1" s="1"/>
  <c r="M33" i="1"/>
  <c r="P33" i="1" s="1"/>
  <c r="X33" i="1"/>
  <c r="AA33" i="1" s="1"/>
  <c r="AI33" i="1"/>
  <c r="AL33" i="1" s="1"/>
  <c r="AK33" i="1"/>
  <c r="AN33" i="1" s="1"/>
  <c r="AV33" i="1"/>
  <c r="AY33" i="1" s="1"/>
  <c r="K34" i="1"/>
  <c r="N34" i="1" s="1"/>
  <c r="M34" i="1"/>
  <c r="P34" i="1" s="1"/>
  <c r="X34" i="1"/>
  <c r="AA34" i="1" s="1"/>
  <c r="AI34" i="1"/>
  <c r="AL34" i="1" s="1"/>
  <c r="AK34" i="1"/>
  <c r="AN34" i="1" s="1"/>
  <c r="AV34" i="1"/>
  <c r="AY34" i="1" s="1"/>
  <c r="K35" i="1"/>
  <c r="N35" i="1" s="1"/>
  <c r="M35" i="1"/>
  <c r="P35" i="1" s="1"/>
  <c r="X35" i="1"/>
  <c r="AA35" i="1" s="1"/>
  <c r="AI35" i="1"/>
  <c r="AL35" i="1" s="1"/>
  <c r="AK35" i="1"/>
  <c r="AN35" i="1" s="1"/>
  <c r="AV35" i="1"/>
  <c r="AY35" i="1" s="1"/>
  <c r="K36" i="1"/>
  <c r="N36" i="1" s="1"/>
  <c r="M36" i="1"/>
  <c r="P36" i="1" s="1"/>
  <c r="X36" i="1"/>
  <c r="AA36" i="1" s="1"/>
  <c r="AI36" i="1"/>
  <c r="AL36" i="1" s="1"/>
  <c r="AK36" i="1"/>
  <c r="AN36" i="1" s="1"/>
  <c r="AV36" i="1"/>
  <c r="AY36" i="1" s="1"/>
  <c r="L37" i="1"/>
  <c r="O37" i="1" s="1"/>
  <c r="AJ37" i="1"/>
  <c r="AM37" i="1" s="1"/>
  <c r="AV37" i="1"/>
  <c r="AY37" i="1" s="1"/>
  <c r="K38" i="1"/>
  <c r="N38" i="1" s="1"/>
  <c r="M38" i="1"/>
  <c r="P38" i="1" s="1"/>
  <c r="X38" i="1"/>
  <c r="AA38" i="1" s="1"/>
  <c r="AI38" i="1"/>
  <c r="AL38" i="1" s="1"/>
  <c r="AK38" i="1"/>
  <c r="AN38" i="1" s="1"/>
  <c r="AV38" i="1"/>
  <c r="AY38" i="1" s="1"/>
  <c r="K39" i="1"/>
  <c r="N39" i="1" s="1"/>
  <c r="M39" i="1"/>
  <c r="P39" i="1" s="1"/>
  <c r="X39" i="1"/>
  <c r="AA39" i="1" s="1"/>
  <c r="AI39" i="1"/>
  <c r="AL39" i="1" s="1"/>
  <c r="AK39" i="1"/>
  <c r="AN39" i="1" s="1"/>
  <c r="AV39" i="1"/>
  <c r="AY39" i="1" s="1"/>
  <c r="K40" i="1"/>
  <c r="N40" i="1" s="1"/>
  <c r="M40" i="1"/>
  <c r="P40" i="1" s="1"/>
  <c r="X40" i="1"/>
  <c r="AA40" i="1" s="1"/>
  <c r="AI40" i="1"/>
  <c r="AL40" i="1" s="1"/>
  <c r="AK40" i="1"/>
  <c r="AN40" i="1" s="1"/>
  <c r="AV40" i="1"/>
  <c r="AY40" i="1" s="1"/>
  <c r="K41" i="1"/>
  <c r="N41" i="1" s="1"/>
  <c r="M41" i="1"/>
  <c r="P41" i="1" s="1"/>
  <c r="X41" i="1"/>
  <c r="AA41" i="1" s="1"/>
  <c r="AI41" i="1"/>
  <c r="AL41" i="1" s="1"/>
  <c r="AK41" i="1"/>
  <c r="AN41" i="1" s="1"/>
  <c r="AV41" i="1"/>
  <c r="AY41" i="1" s="1"/>
  <c r="K42" i="1"/>
  <c r="N42" i="1" s="1"/>
  <c r="M42" i="1"/>
  <c r="P42" i="1" s="1"/>
  <c r="X42" i="1"/>
  <c r="AA42" i="1" s="1"/>
  <c r="AI42" i="1"/>
  <c r="AL42" i="1" s="1"/>
  <c r="AK42" i="1"/>
  <c r="AN42" i="1" s="1"/>
  <c r="AV42" i="1"/>
  <c r="AY42" i="1" s="1"/>
  <c r="K43" i="1"/>
  <c r="N43" i="1" s="1"/>
  <c r="M43" i="1"/>
  <c r="P43" i="1" s="1"/>
  <c r="X43" i="1"/>
  <c r="AA43" i="1" s="1"/>
  <c r="AI43" i="1"/>
  <c r="AL43" i="1" s="1"/>
  <c r="AK43" i="1"/>
  <c r="AN43" i="1" s="1"/>
  <c r="AV43" i="1"/>
  <c r="AY43" i="1" s="1"/>
  <c r="K44" i="1"/>
  <c r="N44" i="1" s="1"/>
  <c r="M44" i="1"/>
  <c r="P44" i="1" s="1"/>
  <c r="X44" i="1"/>
  <c r="AA44" i="1" s="1"/>
  <c r="AI44" i="1"/>
  <c r="AL44" i="1" s="1"/>
  <c r="AK44" i="1"/>
  <c r="AN44" i="1" s="1"/>
  <c r="AV44" i="1"/>
  <c r="AY44" i="1" s="1"/>
  <c r="K45" i="1"/>
  <c r="N45" i="1" s="1"/>
  <c r="M45" i="1"/>
  <c r="P45" i="1" s="1"/>
  <c r="X45" i="1"/>
  <c r="AA45" i="1" s="1"/>
  <c r="AI45" i="1"/>
  <c r="AL45" i="1" s="1"/>
  <c r="AK45" i="1"/>
  <c r="AN45" i="1" s="1"/>
  <c r="AV45" i="1"/>
  <c r="AY45" i="1" s="1"/>
  <c r="K46" i="1"/>
  <c r="N46" i="1" s="1"/>
  <c r="M46" i="1"/>
  <c r="P46" i="1" s="1"/>
  <c r="X46" i="1"/>
  <c r="AA46" i="1" s="1"/>
  <c r="AI46" i="1"/>
  <c r="AL46" i="1" s="1"/>
  <c r="AK46" i="1"/>
  <c r="AN46" i="1" s="1"/>
  <c r="AV46" i="1"/>
  <c r="AY46" i="1" s="1"/>
  <c r="L47" i="1"/>
  <c r="O47" i="1" s="1"/>
  <c r="AJ47" i="1"/>
  <c r="AM47" i="1" s="1"/>
  <c r="AV47" i="1"/>
  <c r="AY47" i="1" s="1"/>
  <c r="K48" i="1"/>
  <c r="N48" i="1" s="1"/>
  <c r="M48" i="1"/>
  <c r="P48" i="1" s="1"/>
  <c r="X48" i="1"/>
  <c r="AA48" i="1" s="1"/>
  <c r="AI48" i="1"/>
  <c r="AL48" i="1" s="1"/>
  <c r="AK48" i="1"/>
  <c r="AN48" i="1" s="1"/>
  <c r="AV48" i="1"/>
  <c r="AY48" i="1" s="1"/>
  <c r="K49" i="1"/>
  <c r="N49" i="1" s="1"/>
  <c r="M49" i="1"/>
  <c r="P49" i="1" s="1"/>
  <c r="X49" i="1"/>
  <c r="AA49" i="1" s="1"/>
  <c r="AI49" i="1"/>
  <c r="AL49" i="1" s="1"/>
  <c r="AK49" i="1"/>
  <c r="AN49" i="1" s="1"/>
  <c r="AV49" i="1"/>
  <c r="AY49" i="1" s="1"/>
  <c r="K51" i="1"/>
  <c r="N51" i="1" s="1"/>
  <c r="M51" i="1"/>
  <c r="P51" i="1" s="1"/>
  <c r="X51" i="1"/>
  <c r="AA51" i="1" s="1"/>
  <c r="AI51" i="1"/>
  <c r="AL51" i="1" s="1"/>
  <c r="AK51" i="1"/>
  <c r="AN51" i="1" s="1"/>
  <c r="AV51" i="1"/>
  <c r="AY51" i="1" s="1"/>
  <c r="K52" i="1"/>
  <c r="N52" i="1" s="1"/>
  <c r="M52" i="1"/>
  <c r="P52" i="1" s="1"/>
  <c r="X52" i="1"/>
  <c r="AA52" i="1" s="1"/>
  <c r="AI52" i="1"/>
  <c r="AL52" i="1" s="1"/>
  <c r="AK52" i="1"/>
  <c r="AN52" i="1" s="1"/>
  <c r="AV52" i="1"/>
  <c r="AY52" i="1" s="1"/>
  <c r="K53" i="1"/>
  <c r="N53" i="1" s="1"/>
  <c r="M53" i="1"/>
  <c r="P53" i="1" s="1"/>
  <c r="X53" i="1"/>
  <c r="AA53" i="1" s="1"/>
  <c r="AI53" i="1"/>
  <c r="AL53" i="1" s="1"/>
  <c r="AK53" i="1"/>
  <c r="AN53" i="1" s="1"/>
  <c r="AV53" i="1"/>
  <c r="AY53" i="1" s="1"/>
  <c r="K54" i="1"/>
  <c r="N54" i="1" s="1"/>
  <c r="M54" i="1"/>
  <c r="P54" i="1" s="1"/>
  <c r="X54" i="1"/>
  <c r="AA54" i="1" s="1"/>
  <c r="AI54" i="1"/>
  <c r="AL54" i="1" s="1"/>
  <c r="AK54" i="1"/>
  <c r="AN54" i="1" s="1"/>
  <c r="AV54" i="1"/>
  <c r="AY54" i="1" s="1"/>
  <c r="K55" i="1"/>
  <c r="N55" i="1" s="1"/>
  <c r="M55" i="1"/>
  <c r="P55" i="1" s="1"/>
  <c r="X55" i="1"/>
  <c r="AA55" i="1" s="1"/>
  <c r="AI55" i="1"/>
  <c r="AL55" i="1" s="1"/>
  <c r="AK55" i="1"/>
  <c r="AN55" i="1" s="1"/>
  <c r="AV55" i="1"/>
  <c r="AY55" i="1" s="1"/>
  <c r="L56" i="1"/>
  <c r="O56" i="1" s="1"/>
  <c r="AJ56" i="1"/>
  <c r="AM56" i="1" s="1"/>
  <c r="AV56" i="1"/>
  <c r="AY56" i="1" s="1"/>
  <c r="M61" i="1"/>
  <c r="P61" i="1" s="1"/>
  <c r="AV61" i="1"/>
  <c r="AY61" i="1" s="1"/>
  <c r="AV62" i="1"/>
  <c r="AY62" i="1" s="1"/>
  <c r="AV63" i="1"/>
  <c r="AY63" i="1" s="1"/>
  <c r="AV64" i="1"/>
  <c r="AY64" i="1" s="1"/>
  <c r="AV66" i="1"/>
  <c r="AY66" i="1" s="1"/>
  <c r="AV67" i="1"/>
  <c r="AY67" i="1" s="1"/>
  <c r="AV68" i="1"/>
  <c r="AY68" i="1" s="1"/>
  <c r="AV69" i="1"/>
  <c r="AY69" i="1" s="1"/>
  <c r="AI61" i="1"/>
  <c r="AL61" i="1" s="1"/>
  <c r="K62" i="1"/>
  <c r="N62" i="1" s="1"/>
  <c r="M62" i="1"/>
  <c r="P62" i="1" s="1"/>
  <c r="AI62" i="1"/>
  <c r="AL62" i="1" s="1"/>
  <c r="K63" i="1"/>
  <c r="N63" i="1" s="1"/>
  <c r="M63" i="1"/>
  <c r="P63" i="1" s="1"/>
  <c r="AI63" i="1"/>
  <c r="AL63" i="1" s="1"/>
  <c r="K64" i="1"/>
  <c r="N64" i="1" s="1"/>
  <c r="M64" i="1"/>
  <c r="P64" i="1" s="1"/>
  <c r="AI64" i="1"/>
  <c r="AL64" i="1" s="1"/>
  <c r="K66" i="1"/>
  <c r="N66" i="1" s="1"/>
  <c r="M66" i="1"/>
  <c r="P66" i="1" s="1"/>
  <c r="AI66" i="1"/>
  <c r="AL66" i="1" s="1"/>
  <c r="K67" i="1"/>
  <c r="N67" i="1" s="1"/>
  <c r="M67" i="1"/>
  <c r="P67" i="1" s="1"/>
  <c r="AI67" i="1"/>
  <c r="AL67" i="1" s="1"/>
  <c r="K68" i="1"/>
  <c r="N68" i="1" s="1"/>
  <c r="M68" i="1"/>
  <c r="P68" i="1" s="1"/>
  <c r="AI68" i="1"/>
  <c r="AL68" i="1" s="1"/>
  <c r="K69" i="1"/>
  <c r="N69" i="1" s="1"/>
  <c r="M69" i="1"/>
  <c r="P69" i="1" s="1"/>
  <c r="AI69" i="1"/>
  <c r="AL69" i="1" s="1"/>
  <c r="K70" i="1"/>
  <c r="N70" i="1" s="1"/>
  <c r="M70" i="1"/>
  <c r="P70" i="1" s="1"/>
  <c r="AI70" i="1"/>
  <c r="AL70" i="1" s="1"/>
  <c r="AV70" i="1"/>
  <c r="AY70" i="1" s="1"/>
  <c r="K71" i="1"/>
  <c r="N71" i="1" s="1"/>
  <c r="M71" i="1"/>
  <c r="P71" i="1" s="1"/>
  <c r="AI71" i="1"/>
  <c r="AL71" i="1" s="1"/>
  <c r="AV71" i="1"/>
  <c r="AY71" i="1" s="1"/>
  <c r="K72" i="1"/>
  <c r="N72" i="1" s="1"/>
  <c r="M72" i="1"/>
  <c r="P72" i="1" s="1"/>
  <c r="AI72" i="1"/>
  <c r="AL72" i="1" s="1"/>
  <c r="AV72" i="1"/>
  <c r="AY72" i="1" s="1"/>
  <c r="K73" i="1"/>
  <c r="N73" i="1" s="1"/>
  <c r="M73" i="1"/>
  <c r="P73" i="1" s="1"/>
  <c r="AI73" i="1"/>
  <c r="AL73" i="1" s="1"/>
  <c r="AV73" i="1"/>
  <c r="AY73" i="1" s="1"/>
  <c r="K74" i="1"/>
  <c r="N74" i="1" s="1"/>
  <c r="M74" i="1"/>
  <c r="P74" i="1" s="1"/>
  <c r="AI74" i="1"/>
  <c r="AL74" i="1" s="1"/>
  <c r="AV74" i="1"/>
  <c r="AY74" i="1" s="1"/>
  <c r="K76" i="1"/>
  <c r="N76" i="1" s="1"/>
  <c r="M76" i="1"/>
  <c r="P76" i="1" s="1"/>
  <c r="AI76" i="1"/>
  <c r="AL76" i="1" s="1"/>
  <c r="AV76" i="1"/>
  <c r="AY76" i="1" s="1"/>
  <c r="K77" i="1"/>
  <c r="N77" i="1" s="1"/>
  <c r="M77" i="1"/>
  <c r="P77" i="1" s="1"/>
  <c r="AI77" i="1"/>
  <c r="AL77" i="1" s="1"/>
  <c r="K78" i="1"/>
  <c r="N78" i="1" s="1"/>
  <c r="M78" i="1"/>
  <c r="P78" i="1" s="1"/>
  <c r="AI78" i="1"/>
  <c r="AL78" i="1" s="1"/>
  <c r="AK78" i="1"/>
  <c r="AN78" i="1" s="1"/>
  <c r="K79" i="1"/>
  <c r="N79" i="1" s="1"/>
  <c r="M79" i="1"/>
  <c r="P79" i="1" s="1"/>
  <c r="AI79" i="1"/>
  <c r="AL79" i="1" s="1"/>
  <c r="AK79" i="1"/>
  <c r="AN79" i="1" s="1"/>
  <c r="K80" i="1"/>
  <c r="N80" i="1" s="1"/>
  <c r="M80" i="1"/>
  <c r="P80" i="1" s="1"/>
  <c r="AI80" i="1"/>
  <c r="AL80" i="1" s="1"/>
  <c r="AK80" i="1"/>
  <c r="AN80" i="1" s="1"/>
  <c r="K82" i="1"/>
  <c r="N82" i="1" s="1"/>
  <c r="M82" i="1"/>
  <c r="P82" i="1" s="1"/>
  <c r="AI82" i="1"/>
  <c r="AL82" i="1" s="1"/>
  <c r="AK82" i="1"/>
  <c r="AN82" i="1" s="1"/>
  <c r="K84" i="1"/>
  <c r="N84" i="1" s="1"/>
  <c r="M84" i="1"/>
  <c r="P84" i="1" s="1"/>
  <c r="AI84" i="1"/>
  <c r="AL84" i="1" s="1"/>
  <c r="AK84" i="1"/>
  <c r="AN84" i="1" s="1"/>
  <c r="K86" i="1"/>
  <c r="N86" i="1" s="1"/>
  <c r="M86" i="1"/>
  <c r="P86" i="1" s="1"/>
  <c r="AI86" i="1"/>
  <c r="AL86" i="1" s="1"/>
  <c r="AK86" i="1"/>
  <c r="AN86" i="1" s="1"/>
  <c r="K88" i="1"/>
  <c r="N88" i="1" s="1"/>
  <c r="M88" i="1"/>
  <c r="P88" i="1" s="1"/>
  <c r="AI88" i="1"/>
  <c r="AL88" i="1" s="1"/>
  <c r="AK88" i="1"/>
  <c r="AN88" i="1" s="1"/>
  <c r="K90" i="1"/>
  <c r="N90" i="1" s="1"/>
  <c r="M90" i="1"/>
  <c r="P90" i="1" s="1"/>
  <c r="AJ90" i="1"/>
  <c r="AM90" i="1" s="1"/>
  <c r="L92" i="1"/>
  <c r="O92" i="1" s="1"/>
  <c r="AJ92" i="1"/>
  <c r="AM92" i="1" s="1"/>
  <c r="W96" i="1"/>
  <c r="Z96" i="1" s="1"/>
  <c r="Y96" i="1"/>
  <c r="AB96" i="1" s="1"/>
  <c r="AU96" i="1"/>
  <c r="AX96" i="1" s="1"/>
  <c r="AW96" i="1"/>
  <c r="AZ96" i="1" s="1"/>
  <c r="W98" i="1"/>
  <c r="Z98" i="1" s="1"/>
  <c r="Y98" i="1"/>
  <c r="AB98" i="1" s="1"/>
  <c r="AU98" i="1"/>
  <c r="AX98" i="1" s="1"/>
  <c r="AW98" i="1"/>
  <c r="AZ98" i="1" s="1"/>
  <c r="W101" i="1"/>
  <c r="Z101" i="1" s="1"/>
  <c r="Y101" i="1"/>
  <c r="AB101" i="1" s="1"/>
  <c r="AU101" i="1"/>
  <c r="AX101" i="1" s="1"/>
  <c r="AW101" i="1"/>
  <c r="AZ101" i="1" s="1"/>
  <c r="W103" i="1"/>
  <c r="Z103" i="1" s="1"/>
  <c r="Y103" i="1"/>
  <c r="AB103" i="1" s="1"/>
  <c r="AU103" i="1"/>
  <c r="AX103" i="1" s="1"/>
  <c r="AW103" i="1"/>
  <c r="AZ103" i="1" s="1"/>
  <c r="W105" i="1"/>
  <c r="Z105" i="1" s="1"/>
  <c r="Y105" i="1"/>
  <c r="AB105" i="1" s="1"/>
  <c r="AU105" i="1"/>
  <c r="AX105" i="1" s="1"/>
  <c r="AW105" i="1"/>
  <c r="AZ105" i="1" s="1"/>
  <c r="AK77" i="1"/>
  <c r="AN77" i="1" s="1"/>
  <c r="AV77" i="1"/>
  <c r="AY77" i="1" s="1"/>
  <c r="X78" i="1"/>
  <c r="AA78" i="1" s="1"/>
  <c r="AV78" i="1"/>
  <c r="AY78" i="1" s="1"/>
  <c r="X79" i="1"/>
  <c r="AA79" i="1" s="1"/>
  <c r="AV79" i="1"/>
  <c r="AY79" i="1" s="1"/>
  <c r="X80" i="1"/>
  <c r="AA80" i="1" s="1"/>
  <c r="K81" i="1"/>
  <c r="N81" i="1" s="1"/>
  <c r="M81" i="1"/>
  <c r="P81" i="1" s="1"/>
  <c r="AI81" i="1"/>
  <c r="AL81" i="1" s="1"/>
  <c r="AK81" i="1"/>
  <c r="AN81" i="1" s="1"/>
  <c r="K83" i="1"/>
  <c r="N83" i="1" s="1"/>
  <c r="M83" i="1"/>
  <c r="P83" i="1" s="1"/>
  <c r="AI83" i="1"/>
  <c r="AL83" i="1" s="1"/>
  <c r="AK83" i="1"/>
  <c r="AN83" i="1" s="1"/>
  <c r="K85" i="1"/>
  <c r="N85" i="1" s="1"/>
  <c r="M85" i="1"/>
  <c r="P85" i="1" s="1"/>
  <c r="AI85" i="1"/>
  <c r="AL85" i="1" s="1"/>
  <c r="AK85" i="1"/>
  <c r="AN85" i="1" s="1"/>
  <c r="K87" i="1"/>
  <c r="N87" i="1" s="1"/>
  <c r="M87" i="1"/>
  <c r="P87" i="1" s="1"/>
  <c r="AI87" i="1"/>
  <c r="AL87" i="1" s="1"/>
  <c r="AK87" i="1"/>
  <c r="AN87" i="1" s="1"/>
  <c r="K89" i="1"/>
  <c r="N89" i="1" s="1"/>
  <c r="M89" i="1"/>
  <c r="P89" i="1" s="1"/>
  <c r="AI89" i="1"/>
  <c r="AL89" i="1" s="1"/>
  <c r="AK89" i="1"/>
  <c r="AN89" i="1" s="1"/>
  <c r="L91" i="1"/>
  <c r="O91" i="1" s="1"/>
  <c r="AJ91" i="1"/>
  <c r="AM91" i="1" s="1"/>
  <c r="L93" i="1"/>
  <c r="O93" i="1" s="1"/>
  <c r="AJ93" i="1"/>
  <c r="AM93" i="1" s="1"/>
  <c r="W95" i="1"/>
  <c r="Z95" i="1" s="1"/>
  <c r="Y95" i="1"/>
  <c r="AB95" i="1" s="1"/>
  <c r="AU95" i="1"/>
  <c r="AX95" i="1" s="1"/>
  <c r="AW95" i="1"/>
  <c r="AZ95" i="1" s="1"/>
  <c r="W97" i="1"/>
  <c r="Z97" i="1" s="1"/>
  <c r="Y97" i="1"/>
  <c r="AB97" i="1" s="1"/>
  <c r="AU97" i="1"/>
  <c r="AX97" i="1" s="1"/>
  <c r="AW97" i="1"/>
  <c r="AZ97" i="1" s="1"/>
  <c r="W100" i="1"/>
  <c r="Z100" i="1" s="1"/>
  <c r="Y100" i="1"/>
  <c r="AB100" i="1" s="1"/>
  <c r="AU100" i="1"/>
  <c r="AX100" i="1" s="1"/>
  <c r="AW100" i="1"/>
  <c r="AZ100" i="1" s="1"/>
  <c r="W102" i="1"/>
  <c r="Z102" i="1" s="1"/>
  <c r="Y102" i="1"/>
  <c r="AB102" i="1" s="1"/>
  <c r="AU102" i="1"/>
  <c r="AX102" i="1" s="1"/>
  <c r="AW102" i="1"/>
  <c r="AZ102" i="1" s="1"/>
  <c r="W104" i="1"/>
  <c r="Z104" i="1" s="1"/>
  <c r="Y104" i="1"/>
  <c r="AB104" i="1" s="1"/>
  <c r="AU104" i="1"/>
  <c r="AX104" i="1" s="1"/>
  <c r="AW104" i="1"/>
  <c r="AZ104" i="1" s="1"/>
  <c r="W106" i="1"/>
  <c r="Z106" i="1" s="1"/>
  <c r="Y106" i="1"/>
  <c r="AB106" i="1" s="1"/>
  <c r="AU106" i="1"/>
  <c r="AX106" i="1" s="1"/>
  <c r="AW106" i="1"/>
  <c r="AZ106" i="1" s="1"/>
  <c r="W107" i="1"/>
  <c r="Z107" i="1" s="1"/>
  <c r="Y107" i="1"/>
  <c r="AB107" i="1" s="1"/>
  <c r="AU107" i="1"/>
  <c r="AX107" i="1" s="1"/>
  <c r="AW107" i="1"/>
  <c r="AZ107" i="1" s="1"/>
  <c r="W108" i="1"/>
  <c r="Z108" i="1" s="1"/>
  <c r="Y108" i="1"/>
  <c r="AB108" i="1" s="1"/>
  <c r="AU108" i="1"/>
  <c r="AX108" i="1" s="1"/>
  <c r="AW108" i="1"/>
  <c r="AZ108" i="1" s="1"/>
  <c r="W109" i="1"/>
  <c r="Z109" i="1" s="1"/>
  <c r="Y109" i="1"/>
  <c r="AB109" i="1" s="1"/>
  <c r="AU109" i="1"/>
  <c r="AX109" i="1" s="1"/>
  <c r="AW109" i="1"/>
  <c r="AZ109" i="1" s="1"/>
  <c r="W110" i="1"/>
  <c r="Z110" i="1" s="1"/>
  <c r="Y110" i="1"/>
  <c r="AB110" i="1" s="1"/>
  <c r="AU110" i="1"/>
  <c r="AX110" i="1" s="1"/>
  <c r="AW110" i="1"/>
  <c r="AZ110" i="1" s="1"/>
  <c r="K111" i="1"/>
  <c r="N111" i="1" s="1"/>
  <c r="M111" i="1"/>
  <c r="P111" i="1" s="1"/>
  <c r="AI111" i="1"/>
  <c r="AL111" i="1" s="1"/>
  <c r="AK111" i="1"/>
  <c r="AN111" i="1" s="1"/>
  <c r="K113" i="1"/>
  <c r="N113" i="1" s="1"/>
  <c r="M113" i="1"/>
  <c r="P113" i="1" s="1"/>
  <c r="AI113" i="1"/>
  <c r="AL113" i="1" s="1"/>
  <c r="AK113" i="1"/>
  <c r="AN113" i="1" s="1"/>
  <c r="K115" i="1"/>
  <c r="N115" i="1" s="1"/>
  <c r="M115" i="1"/>
  <c r="P115" i="1" s="1"/>
  <c r="AI115" i="1"/>
  <c r="AL115" i="1" s="1"/>
  <c r="AK115" i="1"/>
  <c r="AN115" i="1" s="1"/>
  <c r="K117" i="1"/>
  <c r="N117" i="1" s="1"/>
  <c r="M117" i="1"/>
  <c r="P117" i="1" s="1"/>
  <c r="AI117" i="1"/>
  <c r="AL117" i="1" s="1"/>
  <c r="AK117" i="1"/>
  <c r="AN117" i="1" s="1"/>
  <c r="K119" i="1"/>
  <c r="N119" i="1" s="1"/>
  <c r="M119" i="1"/>
  <c r="P119" i="1" s="1"/>
  <c r="AI119" i="1"/>
  <c r="AL119" i="1" s="1"/>
  <c r="AK119" i="1"/>
  <c r="AN119" i="1" s="1"/>
  <c r="O121" i="1"/>
  <c r="W124" i="1"/>
  <c r="Z124" i="1" s="1"/>
  <c r="Y124" i="1"/>
  <c r="AB124" i="1" s="1"/>
  <c r="AU124" i="1"/>
  <c r="AX124" i="1" s="1"/>
  <c r="AW124" i="1"/>
  <c r="AZ124" i="1" s="1"/>
  <c r="W126" i="1"/>
  <c r="Z126" i="1" s="1"/>
  <c r="Y126" i="1"/>
  <c r="AB126" i="1" s="1"/>
  <c r="AU126" i="1"/>
  <c r="AX126" i="1" s="1"/>
  <c r="AW126" i="1"/>
  <c r="AZ126" i="1" s="1"/>
  <c r="W130" i="1"/>
  <c r="Z130" i="1" s="1"/>
  <c r="Y130" i="1"/>
  <c r="AB130" i="1" s="1"/>
  <c r="K132" i="1"/>
  <c r="N132" i="1" s="1"/>
  <c r="M132" i="1"/>
  <c r="P132" i="1" s="1"/>
  <c r="AI132" i="1"/>
  <c r="AL132" i="1" s="1"/>
  <c r="M136" i="1"/>
  <c r="P136" i="1" s="1"/>
  <c r="X138" i="1"/>
  <c r="AA138" i="1" s="1"/>
  <c r="AV138" i="1"/>
  <c r="AY138" i="1" s="1"/>
  <c r="K143" i="1"/>
  <c r="N143" i="1" s="1"/>
  <c r="M143" i="1"/>
  <c r="P143" i="1" s="1"/>
  <c r="AI143" i="1"/>
  <c r="AL143" i="1" s="1"/>
  <c r="AV143" i="1"/>
  <c r="AY143" i="1" s="1"/>
  <c r="K144" i="1"/>
  <c r="N144" i="1" s="1"/>
  <c r="M144" i="1"/>
  <c r="P144" i="1" s="1"/>
  <c r="AI144" i="1"/>
  <c r="AL144" i="1" s="1"/>
  <c r="AV144" i="1"/>
  <c r="AY144" i="1" s="1"/>
  <c r="K145" i="1"/>
  <c r="N145" i="1" s="1"/>
  <c r="M145" i="1"/>
  <c r="P145" i="1" s="1"/>
  <c r="AI145" i="1"/>
  <c r="AL145" i="1" s="1"/>
  <c r="AV145" i="1"/>
  <c r="AY145" i="1" s="1"/>
  <c r="K146" i="1"/>
  <c r="N146" i="1" s="1"/>
  <c r="M146" i="1"/>
  <c r="P146" i="1" s="1"/>
  <c r="AI146" i="1"/>
  <c r="AL146" i="1" s="1"/>
  <c r="AV146" i="1"/>
  <c r="AY146" i="1" s="1"/>
  <c r="K147" i="1"/>
  <c r="N147" i="1" s="1"/>
  <c r="M147" i="1"/>
  <c r="P147" i="1" s="1"/>
  <c r="AI147" i="1"/>
  <c r="AL147" i="1" s="1"/>
  <c r="AV147" i="1"/>
  <c r="AY147" i="1" s="1"/>
  <c r="L148" i="1"/>
  <c r="O148" i="1" s="1"/>
  <c r="X148" i="1"/>
  <c r="AA148" i="1" s="1"/>
  <c r="AJ148" i="1"/>
  <c r="AM148" i="1" s="1"/>
  <c r="AV148" i="1"/>
  <c r="AY148" i="1" s="1"/>
  <c r="AV80" i="1"/>
  <c r="AY80" i="1" s="1"/>
  <c r="X81" i="1"/>
  <c r="AA81" i="1" s="1"/>
  <c r="AV81" i="1"/>
  <c r="AY81" i="1" s="1"/>
  <c r="X82" i="1"/>
  <c r="AA82" i="1" s="1"/>
  <c r="AV82" i="1"/>
  <c r="AY82" i="1" s="1"/>
  <c r="X83" i="1"/>
  <c r="AA83" i="1" s="1"/>
  <c r="AV83" i="1"/>
  <c r="AY83" i="1" s="1"/>
  <c r="X84" i="1"/>
  <c r="AA84" i="1" s="1"/>
  <c r="AV84" i="1"/>
  <c r="AY84" i="1" s="1"/>
  <c r="X85" i="1"/>
  <c r="AA85" i="1" s="1"/>
  <c r="AV85" i="1"/>
  <c r="AY85" i="1" s="1"/>
  <c r="X86" i="1"/>
  <c r="AA86" i="1" s="1"/>
  <c r="AV86" i="1"/>
  <c r="AY86" i="1" s="1"/>
  <c r="X87" i="1"/>
  <c r="AA87" i="1" s="1"/>
  <c r="AV87" i="1"/>
  <c r="AY87" i="1" s="1"/>
  <c r="X88" i="1"/>
  <c r="AA88" i="1" s="1"/>
  <c r="AV88" i="1"/>
  <c r="AY88" i="1" s="1"/>
  <c r="X89" i="1"/>
  <c r="AA89" i="1" s="1"/>
  <c r="AV89" i="1"/>
  <c r="AY89" i="1" s="1"/>
  <c r="X90" i="1"/>
  <c r="AA90" i="1" s="1"/>
  <c r="AU90" i="1"/>
  <c r="AX90" i="1" s="1"/>
  <c r="AW90" i="1"/>
  <c r="AZ90" i="1" s="1"/>
  <c r="W91" i="1"/>
  <c r="Z91" i="1" s="1"/>
  <c r="Y91" i="1"/>
  <c r="AB91" i="1" s="1"/>
  <c r="AU91" i="1"/>
  <c r="AX91" i="1" s="1"/>
  <c r="AW91" i="1"/>
  <c r="AZ91" i="1" s="1"/>
  <c r="W92" i="1"/>
  <c r="Z92" i="1" s="1"/>
  <c r="Y92" i="1"/>
  <c r="AB92" i="1" s="1"/>
  <c r="AU92" i="1"/>
  <c r="AX92" i="1" s="1"/>
  <c r="AW92" i="1"/>
  <c r="AZ92" i="1" s="1"/>
  <c r="BC92" i="1" s="1"/>
  <c r="W93" i="1"/>
  <c r="Z93" i="1" s="1"/>
  <c r="Y93" i="1"/>
  <c r="AB93" i="1" s="1"/>
  <c r="AU93" i="1"/>
  <c r="AX93" i="1" s="1"/>
  <c r="AW93" i="1"/>
  <c r="AZ93" i="1" s="1"/>
  <c r="Y94" i="1"/>
  <c r="AB94" i="1" s="1"/>
  <c r="AW94" i="1"/>
  <c r="AZ94" i="1" s="1"/>
  <c r="L95" i="1"/>
  <c r="O95" i="1" s="1"/>
  <c r="AJ95" i="1"/>
  <c r="AM95" i="1" s="1"/>
  <c r="L96" i="1"/>
  <c r="O96" i="1" s="1"/>
  <c r="AJ96" i="1"/>
  <c r="AM96" i="1" s="1"/>
  <c r="L97" i="1"/>
  <c r="O97" i="1" s="1"/>
  <c r="AJ97" i="1"/>
  <c r="AM97" i="1" s="1"/>
  <c r="L98" i="1"/>
  <c r="O98" i="1" s="1"/>
  <c r="AJ98" i="1"/>
  <c r="AM98" i="1" s="1"/>
  <c r="L100" i="1"/>
  <c r="O100" i="1" s="1"/>
  <c r="AJ100" i="1"/>
  <c r="AM100" i="1" s="1"/>
  <c r="L101" i="1"/>
  <c r="O101" i="1" s="1"/>
  <c r="AJ101" i="1"/>
  <c r="AM101" i="1" s="1"/>
  <c r="L102" i="1"/>
  <c r="O102" i="1" s="1"/>
  <c r="AJ102" i="1"/>
  <c r="AM102" i="1" s="1"/>
  <c r="L103" i="1"/>
  <c r="O103" i="1" s="1"/>
  <c r="AJ103" i="1"/>
  <c r="AM103" i="1" s="1"/>
  <c r="L104" i="1"/>
  <c r="O104" i="1" s="1"/>
  <c r="AJ104" i="1"/>
  <c r="AM104" i="1" s="1"/>
  <c r="L105" i="1"/>
  <c r="O105" i="1" s="1"/>
  <c r="AJ105" i="1"/>
  <c r="AM105" i="1" s="1"/>
  <c r="L106" i="1"/>
  <c r="O106" i="1" s="1"/>
  <c r="AJ106" i="1"/>
  <c r="AM106" i="1" s="1"/>
  <c r="L107" i="1"/>
  <c r="O107" i="1" s="1"/>
  <c r="AJ107" i="1"/>
  <c r="AM107" i="1" s="1"/>
  <c r="L108" i="1"/>
  <c r="O108" i="1" s="1"/>
  <c r="AJ108" i="1"/>
  <c r="AM108" i="1" s="1"/>
  <c r="L109" i="1"/>
  <c r="O109" i="1" s="1"/>
  <c r="AJ109" i="1"/>
  <c r="AM109" i="1" s="1"/>
  <c r="L110" i="1"/>
  <c r="O110" i="1" s="1"/>
  <c r="AJ110" i="1"/>
  <c r="AM110" i="1" s="1"/>
  <c r="K112" i="1"/>
  <c r="N112" i="1" s="1"/>
  <c r="M112" i="1"/>
  <c r="P112" i="1" s="1"/>
  <c r="AI112" i="1"/>
  <c r="AL112" i="1" s="1"/>
  <c r="AK112" i="1"/>
  <c r="AN112" i="1" s="1"/>
  <c r="K114" i="1"/>
  <c r="N114" i="1" s="1"/>
  <c r="M114" i="1"/>
  <c r="P114" i="1" s="1"/>
  <c r="AI114" i="1"/>
  <c r="AL114" i="1" s="1"/>
  <c r="AK114" i="1"/>
  <c r="AN114" i="1" s="1"/>
  <c r="K116" i="1"/>
  <c r="N116" i="1" s="1"/>
  <c r="M116" i="1"/>
  <c r="P116" i="1" s="1"/>
  <c r="AI116" i="1"/>
  <c r="AL116" i="1" s="1"/>
  <c r="AK116" i="1"/>
  <c r="AN116" i="1" s="1"/>
  <c r="K118" i="1"/>
  <c r="N118" i="1" s="1"/>
  <c r="M118" i="1"/>
  <c r="P118" i="1" s="1"/>
  <c r="AI118" i="1"/>
  <c r="AL118" i="1" s="1"/>
  <c r="AK118" i="1"/>
  <c r="AN118" i="1" s="1"/>
  <c r="K120" i="1"/>
  <c r="N120" i="1" s="1"/>
  <c r="M120" i="1"/>
  <c r="P120" i="1" s="1"/>
  <c r="AI120" i="1"/>
  <c r="AL120" i="1" s="1"/>
  <c r="AK120" i="1"/>
  <c r="AN120" i="1" s="1"/>
  <c r="AJ121" i="1"/>
  <c r="AM121" i="1" s="1"/>
  <c r="W122" i="1"/>
  <c r="Z122" i="1" s="1"/>
  <c r="Y122" i="1"/>
  <c r="AB122" i="1" s="1"/>
  <c r="AU122" i="1"/>
  <c r="AX122" i="1" s="1"/>
  <c r="AW122" i="1"/>
  <c r="AZ122" i="1" s="1"/>
  <c r="W125" i="1"/>
  <c r="Z125" i="1" s="1"/>
  <c r="Y125" i="1"/>
  <c r="AB125" i="1" s="1"/>
  <c r="AU125" i="1"/>
  <c r="AX125" i="1" s="1"/>
  <c r="AW125" i="1"/>
  <c r="AZ125" i="1" s="1"/>
  <c r="W129" i="1"/>
  <c r="Z129" i="1" s="1"/>
  <c r="Y129" i="1"/>
  <c r="AB129" i="1" s="1"/>
  <c r="AU129" i="1"/>
  <c r="AX129" i="1" s="1"/>
  <c r="AW129" i="1"/>
  <c r="AZ129" i="1" s="1"/>
  <c r="AI130" i="1"/>
  <c r="AL130" i="1" s="1"/>
  <c r="K134" i="1"/>
  <c r="N134" i="1" s="1"/>
  <c r="M134" i="1"/>
  <c r="P134" i="1" s="1"/>
  <c r="AI134" i="1"/>
  <c r="AL134" i="1" s="1"/>
  <c r="X111" i="1"/>
  <c r="AA111" i="1" s="1"/>
  <c r="AV111" i="1"/>
  <c r="AY111" i="1" s="1"/>
  <c r="X112" i="1"/>
  <c r="AA112" i="1" s="1"/>
  <c r="AV112" i="1"/>
  <c r="AY112" i="1" s="1"/>
  <c r="X113" i="1"/>
  <c r="AA113" i="1" s="1"/>
  <c r="AV113" i="1"/>
  <c r="AY113" i="1" s="1"/>
  <c r="X114" i="1"/>
  <c r="AA114" i="1" s="1"/>
  <c r="AV114" i="1"/>
  <c r="AY114" i="1" s="1"/>
  <c r="X115" i="1"/>
  <c r="AA115" i="1" s="1"/>
  <c r="AV115" i="1"/>
  <c r="AY115" i="1" s="1"/>
  <c r="X116" i="1"/>
  <c r="AA116" i="1" s="1"/>
  <c r="AV116" i="1"/>
  <c r="AY116" i="1" s="1"/>
  <c r="X117" i="1"/>
  <c r="AA117" i="1" s="1"/>
  <c r="AV117" i="1"/>
  <c r="AY117" i="1" s="1"/>
  <c r="X118" i="1"/>
  <c r="AA118" i="1" s="1"/>
  <c r="AV118" i="1"/>
  <c r="AY118" i="1" s="1"/>
  <c r="X119" i="1"/>
  <c r="AA119" i="1" s="1"/>
  <c r="AV119" i="1"/>
  <c r="AY119" i="1" s="1"/>
  <c r="X120" i="1"/>
  <c r="AA120" i="1" s="1"/>
  <c r="AV120" i="1"/>
  <c r="AY120" i="1" s="1"/>
  <c r="X121" i="1"/>
  <c r="AA121" i="1" s="1"/>
  <c r="AV121" i="1"/>
  <c r="AY121" i="1" s="1"/>
  <c r="L122" i="1"/>
  <c r="O122" i="1" s="1"/>
  <c r="AJ122" i="1"/>
  <c r="AM122" i="1" s="1"/>
  <c r="L124" i="1"/>
  <c r="O124" i="1" s="1"/>
  <c r="AJ124" i="1"/>
  <c r="AM124" i="1" s="1"/>
  <c r="L125" i="1"/>
  <c r="O125" i="1" s="1"/>
  <c r="AJ125" i="1"/>
  <c r="AM125" i="1" s="1"/>
  <c r="L126" i="1"/>
  <c r="O126" i="1" s="1"/>
  <c r="AJ126" i="1"/>
  <c r="AM126" i="1" s="1"/>
  <c r="L129" i="1"/>
  <c r="O129" i="1" s="1"/>
  <c r="AJ129" i="1"/>
  <c r="AM129" i="1" s="1"/>
  <c r="L130" i="1"/>
  <c r="O130" i="1" s="1"/>
  <c r="K131" i="1"/>
  <c r="N131" i="1" s="1"/>
  <c r="M131" i="1"/>
  <c r="P131" i="1" s="1"/>
  <c r="AI131" i="1"/>
  <c r="AL131" i="1" s="1"/>
  <c r="AK131" i="1"/>
  <c r="AN131" i="1" s="1"/>
  <c r="K133" i="1"/>
  <c r="N133" i="1" s="1"/>
  <c r="M133" i="1"/>
  <c r="P133" i="1" s="1"/>
  <c r="AI133" i="1"/>
  <c r="AL133" i="1" s="1"/>
  <c r="AK133" i="1"/>
  <c r="AN133" i="1" s="1"/>
  <c r="K135" i="1"/>
  <c r="N135" i="1" s="1"/>
  <c r="M135" i="1"/>
  <c r="P135" i="1" s="1"/>
  <c r="AI135" i="1"/>
  <c r="AL135" i="1" s="1"/>
  <c r="AK135" i="1"/>
  <c r="AN135" i="1" s="1"/>
  <c r="AV137" i="1"/>
  <c r="AY137" i="1" s="1"/>
  <c r="K141" i="1"/>
  <c r="N141" i="1" s="1"/>
  <c r="M141" i="1"/>
  <c r="P141" i="1" s="1"/>
  <c r="AI141" i="1"/>
  <c r="AL141" i="1" s="1"/>
  <c r="AK141" i="1"/>
  <c r="AN141" i="1" s="1"/>
  <c r="AV130" i="1"/>
  <c r="AY130" i="1" s="1"/>
  <c r="AV131" i="1"/>
  <c r="AY131" i="1" s="1"/>
  <c r="X132" i="1"/>
  <c r="AA132" i="1" s="1"/>
  <c r="AV132" i="1"/>
  <c r="AY132" i="1" s="1"/>
  <c r="X133" i="1"/>
  <c r="AA133" i="1" s="1"/>
  <c r="AV133" i="1"/>
  <c r="AY133" i="1" s="1"/>
  <c r="X134" i="1"/>
  <c r="AA134" i="1" s="1"/>
  <c r="AV134" i="1"/>
  <c r="AY134" i="1" s="1"/>
  <c r="X135" i="1"/>
  <c r="AA135" i="1" s="1"/>
  <c r="AV135" i="1"/>
  <c r="AY135" i="1" s="1"/>
  <c r="K137" i="1"/>
  <c r="N137" i="1" s="1"/>
  <c r="M137" i="1"/>
  <c r="P137" i="1" s="1"/>
  <c r="AI137" i="1"/>
  <c r="AL137" i="1" s="1"/>
  <c r="AK137" i="1"/>
  <c r="AN137" i="1" s="1"/>
  <c r="K138" i="1"/>
  <c r="N138" i="1" s="1"/>
  <c r="M138" i="1"/>
  <c r="P138" i="1" s="1"/>
  <c r="AI138" i="1"/>
  <c r="AL138" i="1" s="1"/>
  <c r="AK138" i="1"/>
  <c r="AN138" i="1" s="1"/>
  <c r="M139" i="1"/>
  <c r="P139" i="1" s="1"/>
  <c r="AK139" i="1"/>
  <c r="AN139" i="1" s="1"/>
  <c r="K140" i="1"/>
  <c r="N140" i="1" s="1"/>
  <c r="M140" i="1"/>
  <c r="P140" i="1" s="1"/>
  <c r="AI140" i="1"/>
  <c r="AL140" i="1" s="1"/>
  <c r="AK140" i="1"/>
  <c r="AN140" i="1" s="1"/>
  <c r="K142" i="1"/>
  <c r="N142" i="1" s="1"/>
  <c r="M142" i="1"/>
  <c r="P142" i="1" s="1"/>
  <c r="AI142" i="1"/>
  <c r="AL142" i="1" s="1"/>
  <c r="AK142" i="1"/>
  <c r="AN142" i="1" s="1"/>
  <c r="X140" i="1"/>
  <c r="AA140" i="1" s="1"/>
  <c r="AV140" i="1"/>
  <c r="AY140" i="1" s="1"/>
  <c r="X141" i="1"/>
  <c r="AA141" i="1" s="1"/>
  <c r="AV141" i="1"/>
  <c r="AY141" i="1" s="1"/>
  <c r="X142" i="1"/>
  <c r="AA142" i="1" s="1"/>
  <c r="AV142" i="1"/>
  <c r="AY142" i="1" s="1"/>
  <c r="X143" i="1"/>
  <c r="AA143" i="1" s="1"/>
  <c r="AJ143" i="1"/>
  <c r="AM143" i="1" s="1"/>
  <c r="AU143" i="1"/>
  <c r="AX143" i="1" s="1"/>
  <c r="AW143" i="1"/>
  <c r="AZ143" i="1" s="1"/>
  <c r="L144" i="1"/>
  <c r="O144" i="1" s="1"/>
  <c r="W144" i="1"/>
  <c r="Z144" i="1" s="1"/>
  <c r="Y144" i="1"/>
  <c r="AB144" i="1" s="1"/>
  <c r="AJ144" i="1"/>
  <c r="AM144" i="1" s="1"/>
  <c r="AU144" i="1"/>
  <c r="AX144" i="1" s="1"/>
  <c r="AW144" i="1"/>
  <c r="AZ144" i="1" s="1"/>
  <c r="L145" i="1"/>
  <c r="O145" i="1" s="1"/>
  <c r="W145" i="1"/>
  <c r="Z145" i="1" s="1"/>
  <c r="Y145" i="1"/>
  <c r="AB145" i="1" s="1"/>
  <c r="AJ145" i="1"/>
  <c r="AM145" i="1" s="1"/>
  <c r="AU145" i="1"/>
  <c r="AX145" i="1" s="1"/>
  <c r="AW145" i="1"/>
  <c r="AZ145" i="1" s="1"/>
  <c r="L146" i="1"/>
  <c r="O146" i="1" s="1"/>
  <c r="W146" i="1"/>
  <c r="Z146" i="1" s="1"/>
  <c r="Y146" i="1"/>
  <c r="AB146" i="1" s="1"/>
  <c r="AJ146" i="1"/>
  <c r="AM146" i="1" s="1"/>
  <c r="AU146" i="1"/>
  <c r="AX146" i="1" s="1"/>
  <c r="AW146" i="1"/>
  <c r="AZ146" i="1" s="1"/>
  <c r="L147" i="1"/>
  <c r="O147" i="1" s="1"/>
  <c r="W147" i="1"/>
  <c r="Z147" i="1" s="1"/>
  <c r="Y147" i="1"/>
  <c r="AB147" i="1" s="1"/>
  <c r="AJ147" i="1"/>
  <c r="AM147" i="1" s="1"/>
  <c r="AU147" i="1"/>
  <c r="AX147" i="1" s="1"/>
  <c r="AW147" i="1"/>
  <c r="AZ147" i="1" s="1"/>
  <c r="M148" i="1"/>
  <c r="P148" i="1" s="1"/>
  <c r="Y148" i="1"/>
  <c r="AB148" i="1" s="1"/>
  <c r="AK148" i="1"/>
  <c r="AN148" i="1" s="1"/>
  <c r="AW148" i="1"/>
  <c r="AZ148" i="1" s="1"/>
  <c r="AV65" i="1" l="1"/>
  <c r="AY65" i="1" s="1"/>
  <c r="AV127" i="1"/>
  <c r="AY127" i="1" s="1"/>
  <c r="AV128" i="1"/>
  <c r="AY128" i="1" s="1"/>
  <c r="AI65" i="1"/>
  <c r="AL65" i="1" s="1"/>
  <c r="AI127" i="1"/>
  <c r="AL127" i="1" s="1"/>
  <c r="AI128" i="1"/>
  <c r="AL128" i="1" s="1"/>
  <c r="M65" i="1"/>
  <c r="P65" i="1" s="1"/>
  <c r="M127" i="1"/>
  <c r="P127" i="1" s="1"/>
  <c r="M128" i="1"/>
  <c r="P128" i="1" s="1"/>
  <c r="BA128" i="1"/>
  <c r="AK127" i="1"/>
  <c r="AN127" i="1" s="1"/>
  <c r="AK128" i="1"/>
  <c r="AN128" i="1" s="1"/>
  <c r="BC128" i="1" s="1"/>
  <c r="X127" i="1"/>
  <c r="AA127" i="1" s="1"/>
  <c r="X128" i="1"/>
  <c r="AA128" i="1" s="1"/>
  <c r="BC127" i="1"/>
  <c r="BA127" i="1"/>
  <c r="BA65" i="1"/>
  <c r="AV14" i="1"/>
  <c r="AY14" i="1" s="1"/>
  <c r="AK13" i="1"/>
  <c r="AN13" i="1" s="1"/>
  <c r="AK65" i="1"/>
  <c r="AN65" i="1" s="1"/>
  <c r="BC65" i="1" s="1"/>
  <c r="X13" i="1"/>
  <c r="AA13" i="1" s="1"/>
  <c r="X65" i="1"/>
  <c r="AA65" i="1" s="1"/>
  <c r="BB65" i="1" s="1"/>
  <c r="BD65" i="1" s="1"/>
  <c r="BQ65" i="1" s="1"/>
  <c r="AV16" i="1"/>
  <c r="AY16" i="1" s="1"/>
  <c r="AV13" i="1"/>
  <c r="AY13" i="1" s="1"/>
  <c r="AI16" i="1"/>
  <c r="AL16" i="1" s="1"/>
  <c r="AI13" i="1"/>
  <c r="AL13" i="1" s="1"/>
  <c r="BA13" i="1" s="1"/>
  <c r="M3" i="1"/>
  <c r="P3" i="1" s="1"/>
  <c r="M13" i="1"/>
  <c r="P13" i="1" s="1"/>
  <c r="AI3" i="1"/>
  <c r="AL3" i="1" s="1"/>
  <c r="BA3" i="1" s="1"/>
  <c r="AV15" i="1"/>
  <c r="AY15" i="1" s="1"/>
  <c r="AI14" i="1"/>
  <c r="AL14" i="1" s="1"/>
  <c r="BB4" i="1"/>
  <c r="AK16" i="1"/>
  <c r="AN16" i="1" s="1"/>
  <c r="AK12" i="1"/>
  <c r="AN12" i="1" s="1"/>
  <c r="AK15" i="1"/>
  <c r="AN15" i="1" s="1"/>
  <c r="AK121" i="1"/>
  <c r="AN121" i="1" s="1"/>
  <c r="AK124" i="1"/>
  <c r="AN124" i="1" s="1"/>
  <c r="AK93" i="1"/>
  <c r="AN93" i="1" s="1"/>
  <c r="AK91" i="1"/>
  <c r="AN91" i="1" s="1"/>
  <c r="AK129" i="1"/>
  <c r="AN129" i="1" s="1"/>
  <c r="AK122" i="1"/>
  <c r="AN122" i="1" s="1"/>
  <c r="AK109" i="1"/>
  <c r="AN109" i="1" s="1"/>
  <c r="AK107" i="1"/>
  <c r="AN107" i="1" s="1"/>
  <c r="AK105" i="1"/>
  <c r="AN105" i="1" s="1"/>
  <c r="AK101" i="1"/>
  <c r="AN101" i="1" s="1"/>
  <c r="AK96" i="1"/>
  <c r="AN96" i="1" s="1"/>
  <c r="AK102" i="1"/>
  <c r="AN102" i="1" s="1"/>
  <c r="AK97" i="1"/>
  <c r="AN97" i="1" s="1"/>
  <c r="AK60" i="1"/>
  <c r="AN60" i="1" s="1"/>
  <c r="AK58" i="1"/>
  <c r="AN58" i="1" s="1"/>
  <c r="AK56" i="1"/>
  <c r="AN56" i="1" s="1"/>
  <c r="AK61" i="1"/>
  <c r="AN61" i="1" s="1"/>
  <c r="AK62" i="1"/>
  <c r="AN62" i="1" s="1"/>
  <c r="AK63" i="1"/>
  <c r="AN63" i="1" s="1"/>
  <c r="AK64" i="1"/>
  <c r="AN64" i="1" s="1"/>
  <c r="AK66" i="1"/>
  <c r="AN66" i="1" s="1"/>
  <c r="AK67" i="1"/>
  <c r="AN67" i="1" s="1"/>
  <c r="AK68" i="1"/>
  <c r="AN68" i="1" s="1"/>
  <c r="AK69" i="1"/>
  <c r="AN69" i="1" s="1"/>
  <c r="AK70" i="1"/>
  <c r="AN70" i="1" s="1"/>
  <c r="AK71" i="1"/>
  <c r="AN71" i="1" s="1"/>
  <c r="AK72" i="1"/>
  <c r="AN72" i="1" s="1"/>
  <c r="AK73" i="1"/>
  <c r="AN73" i="1" s="1"/>
  <c r="AK74" i="1"/>
  <c r="AN74" i="1" s="1"/>
  <c r="AK76" i="1"/>
  <c r="AN76" i="1" s="1"/>
  <c r="AK132" i="1"/>
  <c r="AN132" i="1" s="1"/>
  <c r="AK136" i="1"/>
  <c r="AN136" i="1" s="1"/>
  <c r="AK143" i="1"/>
  <c r="AN143" i="1" s="1"/>
  <c r="AK144" i="1"/>
  <c r="AN144" i="1" s="1"/>
  <c r="AK145" i="1"/>
  <c r="AN145" i="1" s="1"/>
  <c r="AK146" i="1"/>
  <c r="AN146" i="1" s="1"/>
  <c r="AK147" i="1"/>
  <c r="AN147" i="1" s="1"/>
  <c r="AK130" i="1"/>
  <c r="AN130" i="1" s="1"/>
  <c r="AK134" i="1"/>
  <c r="AN134" i="1" s="1"/>
  <c r="X15" i="1"/>
  <c r="AA15" i="1" s="1"/>
  <c r="BB15" i="1" s="1"/>
  <c r="X126" i="1"/>
  <c r="AA126" i="1" s="1"/>
  <c r="X124" i="1"/>
  <c r="AA124" i="1" s="1"/>
  <c r="X110" i="1"/>
  <c r="AA110" i="1" s="1"/>
  <c r="X108" i="1"/>
  <c r="AA108" i="1" s="1"/>
  <c r="X106" i="1"/>
  <c r="AA106" i="1" s="1"/>
  <c r="X104" i="1"/>
  <c r="AA104" i="1" s="1"/>
  <c r="X102" i="1"/>
  <c r="AA102" i="1" s="1"/>
  <c r="X100" i="1"/>
  <c r="AA100" i="1" s="1"/>
  <c r="X97" i="1"/>
  <c r="AA97" i="1" s="1"/>
  <c r="X95" i="1"/>
  <c r="AA95" i="1" s="1"/>
  <c r="X93" i="1"/>
  <c r="AA93" i="1" s="1"/>
  <c r="X60" i="1"/>
  <c r="AA60" i="1" s="1"/>
  <c r="X58" i="1"/>
  <c r="AA58" i="1" s="1"/>
  <c r="X37" i="1"/>
  <c r="AA37" i="1" s="1"/>
  <c r="X47" i="1"/>
  <c r="AA47" i="1" s="1"/>
  <c r="X56" i="1"/>
  <c r="AA56" i="1" s="1"/>
  <c r="X61" i="1"/>
  <c r="AA61" i="1" s="1"/>
  <c r="X62" i="1"/>
  <c r="AA62" i="1" s="1"/>
  <c r="X63" i="1"/>
  <c r="AA63" i="1" s="1"/>
  <c r="X64" i="1"/>
  <c r="AA64" i="1" s="1"/>
  <c r="X66" i="1"/>
  <c r="AA66" i="1" s="1"/>
  <c r="X67" i="1"/>
  <c r="AA67" i="1" s="1"/>
  <c r="X68" i="1"/>
  <c r="AA68" i="1" s="1"/>
  <c r="X69" i="1"/>
  <c r="AA69" i="1" s="1"/>
  <c r="X70" i="1"/>
  <c r="AA70" i="1" s="1"/>
  <c r="X71" i="1"/>
  <c r="AA71" i="1" s="1"/>
  <c r="X72" i="1"/>
  <c r="AA72" i="1" s="1"/>
  <c r="X73" i="1"/>
  <c r="AA73" i="1" s="1"/>
  <c r="X74" i="1"/>
  <c r="AA74" i="1" s="1"/>
  <c r="X76" i="1"/>
  <c r="AA76" i="1" s="1"/>
  <c r="X77" i="1"/>
  <c r="AA77" i="1" s="1"/>
  <c r="X144" i="1"/>
  <c r="AA144" i="1" s="1"/>
  <c r="X145" i="1"/>
  <c r="AA145" i="1" s="1"/>
  <c r="X146" i="1"/>
  <c r="AA146" i="1" s="1"/>
  <c r="X147" i="1"/>
  <c r="AA147" i="1" s="1"/>
  <c r="X137" i="1"/>
  <c r="AA137" i="1" s="1"/>
  <c r="X130" i="1"/>
  <c r="AA130" i="1" s="1"/>
  <c r="X131" i="1"/>
  <c r="AA131" i="1" s="1"/>
  <c r="BC106" i="1"/>
  <c r="BJ106" i="1" s="1"/>
  <c r="AK14" i="1"/>
  <c r="AN14" i="1" s="1"/>
  <c r="BB12" i="1"/>
  <c r="BC124" i="1"/>
  <c r="BJ124" i="1" s="1"/>
  <c r="BC105" i="1"/>
  <c r="BC101" i="1"/>
  <c r="BJ101" i="1" s="1"/>
  <c r="BC96" i="1"/>
  <c r="BJ96" i="1" s="1"/>
  <c r="M17" i="1"/>
  <c r="P17" i="1" s="1"/>
  <c r="M16" i="1"/>
  <c r="P16" i="1" s="1"/>
  <c r="BC16" i="1" s="1"/>
  <c r="M15" i="1"/>
  <c r="P15" i="1" s="1"/>
  <c r="M14" i="1"/>
  <c r="P14" i="1" s="1"/>
  <c r="BC6" i="1"/>
  <c r="BJ6" i="1" s="1"/>
  <c r="BJ92" i="1"/>
  <c r="BA143" i="1"/>
  <c r="BC129" i="1"/>
  <c r="BC125" i="1"/>
  <c r="BJ105" i="1"/>
  <c r="BA12" i="1"/>
  <c r="BC11" i="1"/>
  <c r="BC10" i="1"/>
  <c r="BC9" i="1"/>
  <c r="BC8" i="1"/>
  <c r="BC7" i="1"/>
  <c r="BC5" i="1"/>
  <c r="BC4" i="1"/>
  <c r="BC3" i="1"/>
  <c r="BA16" i="1"/>
  <c r="BA15" i="1"/>
  <c r="BC15" i="1"/>
  <c r="BA14" i="1"/>
  <c r="BC12" i="1"/>
  <c r="BA147" i="1"/>
  <c r="BA146" i="1"/>
  <c r="BA145" i="1"/>
  <c r="BA144" i="1"/>
  <c r="BB121" i="1"/>
  <c r="BB120" i="1"/>
  <c r="BB119" i="1"/>
  <c r="BB118" i="1"/>
  <c r="BB117" i="1"/>
  <c r="BB116" i="1"/>
  <c r="BB115" i="1"/>
  <c r="BB114" i="1"/>
  <c r="BB113" i="1"/>
  <c r="BB112" i="1"/>
  <c r="BB111" i="1"/>
  <c r="BB8" i="1"/>
  <c r="BC14" i="1"/>
  <c r="BB14" i="1"/>
  <c r="BB11" i="1"/>
  <c r="BA11" i="1"/>
  <c r="BB10" i="1"/>
  <c r="BA10" i="1"/>
  <c r="BB9" i="1"/>
  <c r="BA9" i="1"/>
  <c r="BA8" i="1"/>
  <c r="BB7" i="1"/>
  <c r="BA7" i="1"/>
  <c r="BB6" i="1"/>
  <c r="BA6" i="1"/>
  <c r="BB5" i="1"/>
  <c r="BA5" i="1"/>
  <c r="BA4" i="1"/>
  <c r="BC122" i="1"/>
  <c r="BA93" i="1"/>
  <c r="BA92" i="1"/>
  <c r="BA91" i="1"/>
  <c r="BA90" i="1"/>
  <c r="BB89" i="1"/>
  <c r="BB88" i="1"/>
  <c r="BB87" i="1"/>
  <c r="BB86" i="1"/>
  <c r="BB85" i="1"/>
  <c r="BB84" i="1"/>
  <c r="BB83" i="1"/>
  <c r="BB82" i="1"/>
  <c r="BB81" i="1"/>
  <c r="BB80" i="1"/>
  <c r="BB138" i="1"/>
  <c r="BC126" i="1"/>
  <c r="BA110" i="1"/>
  <c r="BA109" i="1"/>
  <c r="BA108" i="1"/>
  <c r="BA107" i="1"/>
  <c r="BA106" i="1"/>
  <c r="BA104" i="1"/>
  <c r="BA102" i="1"/>
  <c r="BA100" i="1"/>
  <c r="BA97" i="1"/>
  <c r="BA95" i="1"/>
  <c r="BB79" i="1"/>
  <c r="BB78" i="1"/>
  <c r="BB77" i="1"/>
  <c r="BC103" i="1"/>
  <c r="BC98" i="1"/>
  <c r="BB56" i="1"/>
  <c r="BB55" i="1"/>
  <c r="BB54" i="1"/>
  <c r="BB53" i="1"/>
  <c r="BB52" i="1"/>
  <c r="BB51" i="1"/>
  <c r="BB49" i="1"/>
  <c r="BB48" i="1"/>
  <c r="BB47" i="1"/>
  <c r="BB46" i="1"/>
  <c r="BB45" i="1"/>
  <c r="BB44" i="1"/>
  <c r="BB43" i="1"/>
  <c r="BB42" i="1"/>
  <c r="BB41" i="1"/>
  <c r="BB40" i="1"/>
  <c r="BB39" i="1"/>
  <c r="BB38" i="1"/>
  <c r="BB37" i="1"/>
  <c r="BB36" i="1"/>
  <c r="BB35" i="1"/>
  <c r="BB34" i="1"/>
  <c r="BB33" i="1"/>
  <c r="BB32" i="1"/>
  <c r="BB31" i="1"/>
  <c r="BB30" i="1"/>
  <c r="BB29" i="1"/>
  <c r="BB28" i="1"/>
  <c r="BB26" i="1"/>
  <c r="BB25" i="1"/>
  <c r="BB24" i="1"/>
  <c r="BB23" i="1"/>
  <c r="BB22" i="1"/>
  <c r="BA21" i="1"/>
  <c r="BA20" i="1"/>
  <c r="BA19" i="1"/>
  <c r="BA18" i="1"/>
  <c r="BB58" i="1"/>
  <c r="BB60" i="1"/>
  <c r="BC47" i="1"/>
  <c r="BC37" i="1"/>
  <c r="BC17" i="1"/>
  <c r="BB17" i="1"/>
  <c r="BC143" i="1"/>
  <c r="BA129" i="1"/>
  <c r="BA125" i="1"/>
  <c r="BA122" i="1"/>
  <c r="BC93" i="1"/>
  <c r="BC91" i="1"/>
  <c r="BC90" i="1"/>
  <c r="BA126" i="1"/>
  <c r="BA124" i="1"/>
  <c r="BC110" i="1"/>
  <c r="BC109" i="1"/>
  <c r="BC108" i="1"/>
  <c r="BC107" i="1"/>
  <c r="BC104" i="1"/>
  <c r="BC102" i="1"/>
  <c r="BC100" i="1"/>
  <c r="BC97" i="1"/>
  <c r="BC95" i="1"/>
  <c r="BA105" i="1"/>
  <c r="BA103" i="1"/>
  <c r="BA101" i="1"/>
  <c r="BA98" i="1"/>
  <c r="BA96" i="1"/>
  <c r="BB57" i="1"/>
  <c r="BB59" i="1"/>
  <c r="BB16" i="1"/>
  <c r="BA17" i="1"/>
  <c r="BB93" i="1"/>
  <c r="BB92" i="1"/>
  <c r="BB95" i="1"/>
  <c r="BB97" i="1"/>
  <c r="BB100" i="1"/>
  <c r="BB102" i="1"/>
  <c r="BB104" i="1"/>
  <c r="BB106" i="1"/>
  <c r="BE106" i="1" s="1"/>
  <c r="BX106" i="1" s="1"/>
  <c r="BB108" i="1"/>
  <c r="BD108" i="1" s="1"/>
  <c r="BB110" i="1"/>
  <c r="BB124" i="1"/>
  <c r="BE124" i="1" s="1"/>
  <c r="BX124" i="1" s="1"/>
  <c r="BB126" i="1"/>
  <c r="BC60" i="1"/>
  <c r="BC59" i="1"/>
  <c r="BC58" i="1"/>
  <c r="BC57" i="1"/>
  <c r="BC55" i="1"/>
  <c r="BC54" i="1"/>
  <c r="BC53" i="1"/>
  <c r="BC52" i="1"/>
  <c r="BC51" i="1"/>
  <c r="BC49" i="1"/>
  <c r="BC48" i="1"/>
  <c r="BC46" i="1"/>
  <c r="BC45" i="1"/>
  <c r="BC44" i="1"/>
  <c r="BC43" i="1"/>
  <c r="BC42" i="1"/>
  <c r="BC41" i="1"/>
  <c r="BC40" i="1"/>
  <c r="BC39" i="1"/>
  <c r="BC38" i="1"/>
  <c r="BC36" i="1"/>
  <c r="BC35" i="1"/>
  <c r="BC34" i="1"/>
  <c r="BC33" i="1"/>
  <c r="BC32" i="1"/>
  <c r="BC31" i="1"/>
  <c r="BC30" i="1"/>
  <c r="BC29" i="1"/>
  <c r="BC28" i="1"/>
  <c r="BC26" i="1"/>
  <c r="BC25" i="1"/>
  <c r="BC24" i="1"/>
  <c r="BC23" i="1"/>
  <c r="BC22" i="1"/>
  <c r="BB21" i="1"/>
  <c r="BB20" i="1"/>
  <c r="BB19" i="1"/>
  <c r="BB18" i="1"/>
  <c r="BB3" i="1"/>
  <c r="BC61" i="1"/>
  <c r="BC63" i="1"/>
  <c r="BC66" i="1"/>
  <c r="BC68" i="1"/>
  <c r="BC77" i="1"/>
  <c r="BC79" i="1"/>
  <c r="BC83" i="1"/>
  <c r="BC87" i="1"/>
  <c r="BC70" i="1"/>
  <c r="BC72" i="1"/>
  <c r="BC74" i="1"/>
  <c r="BC80" i="1"/>
  <c r="BC84" i="1"/>
  <c r="BC88" i="1"/>
  <c r="BC114" i="1"/>
  <c r="BC118" i="1"/>
  <c r="BC133" i="1"/>
  <c r="BC113" i="1"/>
  <c r="BC117" i="1"/>
  <c r="BC121" i="1"/>
  <c r="BC135" i="1"/>
  <c r="BC130" i="1"/>
  <c r="BC134" i="1"/>
  <c r="BC142" i="1"/>
  <c r="BC138" i="1"/>
  <c r="BC139" i="1"/>
  <c r="BE139" i="1" s="1"/>
  <c r="BX139" i="1" s="1"/>
  <c r="BA61" i="1"/>
  <c r="BA63" i="1"/>
  <c r="BA66" i="1"/>
  <c r="BA68" i="1"/>
  <c r="BA70" i="1"/>
  <c r="BA72" i="1"/>
  <c r="BA74" i="1"/>
  <c r="BA77" i="1"/>
  <c r="BA79" i="1"/>
  <c r="BA80" i="1"/>
  <c r="BD80" i="1" s="1"/>
  <c r="BA82" i="1"/>
  <c r="BA84" i="1"/>
  <c r="BA86" i="1"/>
  <c r="BA88" i="1"/>
  <c r="BD88" i="1" s="1"/>
  <c r="BA112" i="1"/>
  <c r="BA114" i="1"/>
  <c r="BA116" i="1"/>
  <c r="BA118" i="1"/>
  <c r="BA120" i="1"/>
  <c r="BA137" i="1"/>
  <c r="BA131" i="1"/>
  <c r="BA133" i="1"/>
  <c r="BA135" i="1"/>
  <c r="BA141" i="1"/>
  <c r="BC148" i="1"/>
  <c r="BJ148" i="1" s="1"/>
  <c r="BC147" i="1"/>
  <c r="BC146" i="1"/>
  <c r="BC145" i="1"/>
  <c r="BC144" i="1"/>
  <c r="BB142" i="1"/>
  <c r="BB141" i="1"/>
  <c r="BB140" i="1"/>
  <c r="BB135" i="1"/>
  <c r="BB134" i="1"/>
  <c r="BB133" i="1"/>
  <c r="BB132" i="1"/>
  <c r="BB131" i="1"/>
  <c r="BB130" i="1"/>
  <c r="BB137" i="1"/>
  <c r="BC94" i="1"/>
  <c r="BE94" i="1" s="1"/>
  <c r="BX94" i="1" s="1"/>
  <c r="BB148" i="1"/>
  <c r="BB147" i="1"/>
  <c r="BD147" i="1" s="1"/>
  <c r="BB146" i="1"/>
  <c r="BD146" i="1" s="1"/>
  <c r="BB145" i="1"/>
  <c r="BD145" i="1" s="1"/>
  <c r="BB144" i="1"/>
  <c r="BD144" i="1" s="1"/>
  <c r="BB143" i="1"/>
  <c r="BD143" i="1" s="1"/>
  <c r="BB76" i="1"/>
  <c r="BB74" i="1"/>
  <c r="BB73" i="1"/>
  <c r="BB72" i="1"/>
  <c r="BB71" i="1"/>
  <c r="BB70" i="1"/>
  <c r="BB69" i="1"/>
  <c r="BB68" i="1"/>
  <c r="BB67" i="1"/>
  <c r="BB66" i="1"/>
  <c r="BB64" i="1"/>
  <c r="BB63" i="1"/>
  <c r="BB62" i="1"/>
  <c r="BB61" i="1"/>
  <c r="BC21" i="1"/>
  <c r="BC20" i="1"/>
  <c r="BC19" i="1"/>
  <c r="BC18" i="1"/>
  <c r="BB91" i="1"/>
  <c r="BB90" i="1"/>
  <c r="BB96" i="1"/>
  <c r="BD96" i="1" s="1"/>
  <c r="BB98" i="1"/>
  <c r="BB101" i="1"/>
  <c r="BD101" i="1" s="1"/>
  <c r="BB103" i="1"/>
  <c r="BB105" i="1"/>
  <c r="BD105" i="1" s="1"/>
  <c r="BB107" i="1"/>
  <c r="BB109" i="1"/>
  <c r="BD109" i="1" s="1"/>
  <c r="BB122" i="1"/>
  <c r="BB125" i="1"/>
  <c r="BD125" i="1" s="1"/>
  <c r="BB129" i="1"/>
  <c r="BA60" i="1"/>
  <c r="BA59" i="1"/>
  <c r="BA58" i="1"/>
  <c r="BA57" i="1"/>
  <c r="BA55" i="1"/>
  <c r="BA54" i="1"/>
  <c r="BA53" i="1"/>
  <c r="BA52" i="1"/>
  <c r="BA51" i="1"/>
  <c r="BA49" i="1"/>
  <c r="BA48" i="1"/>
  <c r="BA46" i="1"/>
  <c r="BA45" i="1"/>
  <c r="BA44" i="1"/>
  <c r="BA43" i="1"/>
  <c r="BA42" i="1"/>
  <c r="BA41" i="1"/>
  <c r="BA40" i="1"/>
  <c r="BA39" i="1"/>
  <c r="BA38" i="1"/>
  <c r="BA36" i="1"/>
  <c r="BA35" i="1"/>
  <c r="BA34" i="1"/>
  <c r="BA33" i="1"/>
  <c r="BA32" i="1"/>
  <c r="BA31" i="1"/>
  <c r="BA30" i="1"/>
  <c r="BA29" i="1"/>
  <c r="BA28" i="1"/>
  <c r="BA26" i="1"/>
  <c r="BA25" i="1"/>
  <c r="BA24" i="1"/>
  <c r="BA23" i="1"/>
  <c r="BA22" i="1"/>
  <c r="BC56" i="1"/>
  <c r="BE56" i="1" s="1"/>
  <c r="BX56" i="1" s="1"/>
  <c r="BC62" i="1"/>
  <c r="BC64" i="1"/>
  <c r="BC67" i="1"/>
  <c r="BC69" i="1"/>
  <c r="BC78" i="1"/>
  <c r="BC81" i="1"/>
  <c r="BC85" i="1"/>
  <c r="BC89" i="1"/>
  <c r="BC71" i="1"/>
  <c r="BC73" i="1"/>
  <c r="BC76" i="1"/>
  <c r="BC82" i="1"/>
  <c r="BC86" i="1"/>
  <c r="BC112" i="1"/>
  <c r="BC116" i="1"/>
  <c r="BC120" i="1"/>
  <c r="BC111" i="1"/>
  <c r="BC115" i="1"/>
  <c r="BC119" i="1"/>
  <c r="BC131" i="1"/>
  <c r="BC140" i="1"/>
  <c r="BC132" i="1"/>
  <c r="BC136" i="1"/>
  <c r="BE136" i="1" s="1"/>
  <c r="BX136" i="1" s="1"/>
  <c r="BC137" i="1"/>
  <c r="BC141" i="1"/>
  <c r="BA62" i="1"/>
  <c r="BA64" i="1"/>
  <c r="BA67" i="1"/>
  <c r="BA69" i="1"/>
  <c r="BA71" i="1"/>
  <c r="BA73" i="1"/>
  <c r="BA76" i="1"/>
  <c r="BA78" i="1"/>
  <c r="BA138" i="1"/>
  <c r="BA81" i="1"/>
  <c r="BA83" i="1"/>
  <c r="BA85" i="1"/>
  <c r="BA87" i="1"/>
  <c r="BA89" i="1"/>
  <c r="BA111" i="1"/>
  <c r="BA113" i="1"/>
  <c r="BA115" i="1"/>
  <c r="BD115" i="1" s="1"/>
  <c r="BA117" i="1"/>
  <c r="BD117" i="1" s="1"/>
  <c r="BA119" i="1"/>
  <c r="BA130" i="1"/>
  <c r="BA132" i="1"/>
  <c r="BA134" i="1"/>
  <c r="BA140" i="1"/>
  <c r="BA142" i="1"/>
  <c r="BD12" i="1"/>
  <c r="BD4" i="1"/>
  <c r="BE127" i="1" l="1"/>
  <c r="BB127" i="1"/>
  <c r="BD127" i="1"/>
  <c r="BB128" i="1"/>
  <c r="BE128" i="1" s="1"/>
  <c r="BJ65" i="1"/>
  <c r="BE65" i="1"/>
  <c r="BX65" i="1" s="1"/>
  <c r="BD8" i="1"/>
  <c r="BC13" i="1"/>
  <c r="BJ13" i="1" s="1"/>
  <c r="BD85" i="1"/>
  <c r="BD118" i="1"/>
  <c r="BQ118" i="1" s="1"/>
  <c r="BB13" i="1"/>
  <c r="BD92" i="1"/>
  <c r="BD3" i="1"/>
  <c r="BE6" i="1"/>
  <c r="BX6" i="1" s="1"/>
  <c r="BD16" i="1"/>
  <c r="BD15" i="1"/>
  <c r="BJ132" i="1"/>
  <c r="BE132" i="1"/>
  <c r="BX132" i="1" s="1"/>
  <c r="BJ115" i="1"/>
  <c r="BE115" i="1"/>
  <c r="BX115" i="1" s="1"/>
  <c r="BJ112" i="1"/>
  <c r="BE112" i="1"/>
  <c r="BX112" i="1" s="1"/>
  <c r="BJ73" i="1"/>
  <c r="BE73" i="1"/>
  <c r="BX73" i="1" s="1"/>
  <c r="BJ89" i="1"/>
  <c r="BE89" i="1"/>
  <c r="BX89" i="1" s="1"/>
  <c r="BJ81" i="1"/>
  <c r="BE81" i="1"/>
  <c r="BX81" i="1" s="1"/>
  <c r="BJ69" i="1"/>
  <c r="BE69" i="1"/>
  <c r="BX69" i="1" s="1"/>
  <c r="BJ64" i="1"/>
  <c r="BE64" i="1"/>
  <c r="BX64" i="1" s="1"/>
  <c r="BJ18" i="1"/>
  <c r="BE18" i="1"/>
  <c r="BX18" i="1" s="1"/>
  <c r="BJ20" i="1"/>
  <c r="BE20" i="1"/>
  <c r="BX20" i="1" s="1"/>
  <c r="BJ145" i="1"/>
  <c r="BE145" i="1"/>
  <c r="BX145" i="1" s="1"/>
  <c r="BJ147" i="1"/>
  <c r="BE147" i="1"/>
  <c r="BX147" i="1" s="1"/>
  <c r="BJ142" i="1"/>
  <c r="BE142" i="1"/>
  <c r="BX142" i="1" s="1"/>
  <c r="BJ130" i="1"/>
  <c r="BE130" i="1"/>
  <c r="BX130" i="1" s="1"/>
  <c r="BJ121" i="1"/>
  <c r="BE121" i="1"/>
  <c r="BX121" i="1" s="1"/>
  <c r="BJ113" i="1"/>
  <c r="BE113" i="1"/>
  <c r="BX113" i="1" s="1"/>
  <c r="BJ118" i="1"/>
  <c r="BE118" i="1"/>
  <c r="BX118" i="1" s="1"/>
  <c r="BJ88" i="1"/>
  <c r="BE88" i="1"/>
  <c r="BX88" i="1" s="1"/>
  <c r="BJ80" i="1"/>
  <c r="BE80" i="1"/>
  <c r="BX80" i="1" s="1"/>
  <c r="BJ72" i="1"/>
  <c r="BE72" i="1"/>
  <c r="BX72" i="1" s="1"/>
  <c r="BJ87" i="1"/>
  <c r="BE87" i="1"/>
  <c r="BX87" i="1" s="1"/>
  <c r="BJ79" i="1"/>
  <c r="BE79" i="1"/>
  <c r="BX79" i="1" s="1"/>
  <c r="BJ68" i="1"/>
  <c r="BE68" i="1"/>
  <c r="BX68" i="1" s="1"/>
  <c r="BJ63" i="1"/>
  <c r="BE63" i="1"/>
  <c r="BX63" i="1" s="1"/>
  <c r="BJ23" i="1"/>
  <c r="BE23" i="1"/>
  <c r="BX23" i="1" s="1"/>
  <c r="BJ25" i="1"/>
  <c r="BE25" i="1"/>
  <c r="BX25" i="1" s="1"/>
  <c r="BJ28" i="1"/>
  <c r="BE28" i="1"/>
  <c r="BX28" i="1" s="1"/>
  <c r="BJ30" i="1"/>
  <c r="BE30" i="1"/>
  <c r="BX30" i="1" s="1"/>
  <c r="BJ32" i="1"/>
  <c r="BE32" i="1"/>
  <c r="BX32" i="1" s="1"/>
  <c r="BJ34" i="1"/>
  <c r="BE34" i="1"/>
  <c r="BX34" i="1" s="1"/>
  <c r="BJ38" i="1"/>
  <c r="BE38" i="1"/>
  <c r="BX38" i="1" s="1"/>
  <c r="BJ40" i="1"/>
  <c r="BE40" i="1"/>
  <c r="BX40" i="1" s="1"/>
  <c r="BJ42" i="1"/>
  <c r="BE42" i="1"/>
  <c r="BX42" i="1" s="1"/>
  <c r="BJ44" i="1"/>
  <c r="BE44" i="1"/>
  <c r="BX44" i="1" s="1"/>
  <c r="BJ46" i="1"/>
  <c r="BE46" i="1"/>
  <c r="BX46" i="1" s="1"/>
  <c r="BJ49" i="1"/>
  <c r="BE49" i="1"/>
  <c r="BX49" i="1" s="1"/>
  <c r="BJ52" i="1"/>
  <c r="BE52" i="1"/>
  <c r="BX52" i="1" s="1"/>
  <c r="BJ54" i="1"/>
  <c r="BE54" i="1"/>
  <c r="BX54" i="1" s="1"/>
  <c r="BJ57" i="1"/>
  <c r="BE57" i="1"/>
  <c r="BX57" i="1" s="1"/>
  <c r="BJ59" i="1"/>
  <c r="BE59" i="1"/>
  <c r="BX59" i="1" s="1"/>
  <c r="BJ97" i="1"/>
  <c r="BE97" i="1"/>
  <c r="BX97" i="1" s="1"/>
  <c r="BJ102" i="1"/>
  <c r="BE102" i="1"/>
  <c r="BX102" i="1" s="1"/>
  <c r="BJ107" i="1"/>
  <c r="BE107" i="1"/>
  <c r="BX107" i="1" s="1"/>
  <c r="BJ109" i="1"/>
  <c r="BE109" i="1"/>
  <c r="BX109" i="1" s="1"/>
  <c r="BJ90" i="1"/>
  <c r="BE90" i="1"/>
  <c r="BX90" i="1" s="1"/>
  <c r="BJ93" i="1"/>
  <c r="BE93" i="1"/>
  <c r="BX93" i="1" s="1"/>
  <c r="BJ143" i="1"/>
  <c r="BE143" i="1"/>
  <c r="BX143" i="1" s="1"/>
  <c r="BJ17" i="1"/>
  <c r="BE17" i="1"/>
  <c r="BX17" i="1" s="1"/>
  <c r="BJ47" i="1"/>
  <c r="BE47" i="1"/>
  <c r="BX47" i="1" s="1"/>
  <c r="BJ103" i="1"/>
  <c r="BE103" i="1"/>
  <c r="BX103" i="1" s="1"/>
  <c r="BJ126" i="1"/>
  <c r="BE126" i="1"/>
  <c r="BX126" i="1" s="1"/>
  <c r="BJ122" i="1"/>
  <c r="BE122" i="1"/>
  <c r="BX122" i="1" s="1"/>
  <c r="BJ14" i="1"/>
  <c r="BE14" i="1"/>
  <c r="BX14" i="1" s="1"/>
  <c r="BJ12" i="1"/>
  <c r="BE12" i="1"/>
  <c r="BX12" i="1" s="1"/>
  <c r="BJ15" i="1"/>
  <c r="BE15" i="1"/>
  <c r="BX15" i="1" s="1"/>
  <c r="BJ16" i="1"/>
  <c r="BE16" i="1"/>
  <c r="BX16" i="1" s="1"/>
  <c r="BJ3" i="1"/>
  <c r="BE3" i="1"/>
  <c r="BX3" i="1" s="1"/>
  <c r="BJ5" i="1"/>
  <c r="BE5" i="1"/>
  <c r="BX5" i="1" s="1"/>
  <c r="BJ8" i="1"/>
  <c r="BE8" i="1"/>
  <c r="BX8" i="1" s="1"/>
  <c r="BJ10" i="1"/>
  <c r="BE10" i="1"/>
  <c r="BX10" i="1" s="1"/>
  <c r="BJ129" i="1"/>
  <c r="BE129" i="1"/>
  <c r="BX129" i="1" s="1"/>
  <c r="BE92" i="1"/>
  <c r="BX92" i="1" s="1"/>
  <c r="BJ137" i="1"/>
  <c r="BE137" i="1"/>
  <c r="BX137" i="1" s="1"/>
  <c r="BJ131" i="1"/>
  <c r="BE131" i="1"/>
  <c r="BX131" i="1" s="1"/>
  <c r="BJ120" i="1"/>
  <c r="BE120" i="1"/>
  <c r="BX120" i="1" s="1"/>
  <c r="BJ82" i="1"/>
  <c r="BE82" i="1"/>
  <c r="BX82" i="1" s="1"/>
  <c r="BJ141" i="1"/>
  <c r="BH145" i="1" s="1"/>
  <c r="BE141" i="1"/>
  <c r="BX141" i="1" s="1"/>
  <c r="BJ140" i="1"/>
  <c r="BE140" i="1"/>
  <c r="BX140" i="1" s="1"/>
  <c r="BJ119" i="1"/>
  <c r="BH119" i="1" s="1"/>
  <c r="BE119" i="1"/>
  <c r="BX119" i="1" s="1"/>
  <c r="BJ111" i="1"/>
  <c r="BE111" i="1"/>
  <c r="BX111" i="1" s="1"/>
  <c r="BJ116" i="1"/>
  <c r="BH121" i="1" s="1"/>
  <c r="BE116" i="1"/>
  <c r="BX116" i="1" s="1"/>
  <c r="BJ86" i="1"/>
  <c r="BH86" i="1" s="1"/>
  <c r="BE86" i="1"/>
  <c r="BX86" i="1" s="1"/>
  <c r="BJ76" i="1"/>
  <c r="BH89" i="1" s="1"/>
  <c r="BE76" i="1"/>
  <c r="BX76" i="1" s="1"/>
  <c r="BJ71" i="1"/>
  <c r="BH71" i="1" s="1"/>
  <c r="BE71" i="1"/>
  <c r="BX71" i="1" s="1"/>
  <c r="BJ85" i="1"/>
  <c r="BE85" i="1"/>
  <c r="BX85" i="1" s="1"/>
  <c r="BJ78" i="1"/>
  <c r="BH78" i="1" s="1"/>
  <c r="BE78" i="1"/>
  <c r="BX78" i="1" s="1"/>
  <c r="BJ67" i="1"/>
  <c r="BH67" i="1" s="1"/>
  <c r="BE67" i="1"/>
  <c r="BX67" i="1" s="1"/>
  <c r="BJ62" i="1"/>
  <c r="BE62" i="1"/>
  <c r="BX62" i="1" s="1"/>
  <c r="BJ19" i="1"/>
  <c r="BH25" i="1" s="1"/>
  <c r="BE19" i="1"/>
  <c r="BX19" i="1" s="1"/>
  <c r="BJ21" i="1"/>
  <c r="BE21" i="1"/>
  <c r="BX21" i="1" s="1"/>
  <c r="BD148" i="1"/>
  <c r="BQ148" i="1" s="1"/>
  <c r="BE148" i="1"/>
  <c r="BX148" i="1" s="1"/>
  <c r="BJ144" i="1"/>
  <c r="BH144" i="1" s="1"/>
  <c r="BE144" i="1"/>
  <c r="BX144" i="1" s="1"/>
  <c r="BJ146" i="1"/>
  <c r="BH146" i="1" s="1"/>
  <c r="BE146" i="1"/>
  <c r="BX146" i="1" s="1"/>
  <c r="BJ138" i="1"/>
  <c r="BE138" i="1"/>
  <c r="BX138" i="1" s="1"/>
  <c r="BJ134" i="1"/>
  <c r="BE134" i="1"/>
  <c r="BX134" i="1" s="1"/>
  <c r="BJ135" i="1"/>
  <c r="BE135" i="1"/>
  <c r="BX135" i="1" s="1"/>
  <c r="BJ117" i="1"/>
  <c r="BH117" i="1" s="1"/>
  <c r="BE117" i="1"/>
  <c r="BX117" i="1" s="1"/>
  <c r="BJ133" i="1"/>
  <c r="BE133" i="1"/>
  <c r="BX133" i="1" s="1"/>
  <c r="BJ114" i="1"/>
  <c r="BH114" i="1" s="1"/>
  <c r="BE114" i="1"/>
  <c r="BX114" i="1" s="1"/>
  <c r="BJ84" i="1"/>
  <c r="BE84" i="1"/>
  <c r="BX84" i="1" s="1"/>
  <c r="BJ74" i="1"/>
  <c r="BH74" i="1" s="1"/>
  <c r="BE74" i="1"/>
  <c r="BX74" i="1" s="1"/>
  <c r="BJ70" i="1"/>
  <c r="BE70" i="1"/>
  <c r="BX70" i="1" s="1"/>
  <c r="BJ83" i="1"/>
  <c r="BH83" i="1" s="1"/>
  <c r="BE83" i="1"/>
  <c r="BX83" i="1" s="1"/>
  <c r="BJ77" i="1"/>
  <c r="BE77" i="1"/>
  <c r="BX77" i="1" s="1"/>
  <c r="BJ66" i="1"/>
  <c r="BE66" i="1"/>
  <c r="BX66" i="1" s="1"/>
  <c r="BJ61" i="1"/>
  <c r="BH61" i="1" s="1"/>
  <c r="BE61" i="1"/>
  <c r="BX61" i="1" s="1"/>
  <c r="BJ22" i="1"/>
  <c r="BE22" i="1"/>
  <c r="BX22" i="1" s="1"/>
  <c r="BJ24" i="1"/>
  <c r="BH24" i="1" s="1"/>
  <c r="BE24" i="1"/>
  <c r="BX24" i="1" s="1"/>
  <c r="BJ26" i="1"/>
  <c r="BE26" i="1"/>
  <c r="BX26" i="1" s="1"/>
  <c r="BJ29" i="1"/>
  <c r="BH28" i="1" s="1"/>
  <c r="BE29" i="1"/>
  <c r="BX29" i="1" s="1"/>
  <c r="BJ31" i="1"/>
  <c r="BE31" i="1"/>
  <c r="BX31" i="1" s="1"/>
  <c r="BJ33" i="1"/>
  <c r="BH33" i="1" s="1"/>
  <c r="BE33" i="1"/>
  <c r="BX33" i="1" s="1"/>
  <c r="BJ35" i="1"/>
  <c r="BE35" i="1"/>
  <c r="BX35" i="1" s="1"/>
  <c r="BJ36" i="1"/>
  <c r="BH36" i="1" s="1"/>
  <c r="BE36" i="1"/>
  <c r="BX36" i="1" s="1"/>
  <c r="BJ39" i="1"/>
  <c r="BE39" i="1"/>
  <c r="BX39" i="1" s="1"/>
  <c r="BJ41" i="1"/>
  <c r="BH41" i="1" s="1"/>
  <c r="BE41" i="1"/>
  <c r="BX41" i="1" s="1"/>
  <c r="BJ43" i="1"/>
  <c r="BH46" i="1" s="1"/>
  <c r="BE43" i="1"/>
  <c r="BX43" i="1" s="1"/>
  <c r="BJ45" i="1"/>
  <c r="BE45" i="1"/>
  <c r="BX45" i="1" s="1"/>
  <c r="BJ48" i="1"/>
  <c r="BH48" i="1" s="1"/>
  <c r="BE48" i="1"/>
  <c r="BX48" i="1" s="1"/>
  <c r="BJ51" i="1"/>
  <c r="BE51" i="1"/>
  <c r="BX51" i="1" s="1"/>
  <c r="BJ53" i="1"/>
  <c r="BE53" i="1"/>
  <c r="BX53" i="1" s="1"/>
  <c r="BJ55" i="1"/>
  <c r="BE55" i="1"/>
  <c r="BX55" i="1" s="1"/>
  <c r="BJ58" i="1"/>
  <c r="BE58" i="1"/>
  <c r="BX58" i="1" s="1"/>
  <c r="BJ60" i="1"/>
  <c r="BE60" i="1"/>
  <c r="BX60" i="1" s="1"/>
  <c r="BJ95" i="1"/>
  <c r="BE95" i="1"/>
  <c r="BX95" i="1" s="1"/>
  <c r="BJ100" i="1"/>
  <c r="BH112" i="1" s="1"/>
  <c r="BE100" i="1"/>
  <c r="BX100" i="1" s="1"/>
  <c r="BJ104" i="1"/>
  <c r="BE104" i="1"/>
  <c r="BX104" i="1" s="1"/>
  <c r="BJ108" i="1"/>
  <c r="BE108" i="1"/>
  <c r="BX108" i="1" s="1"/>
  <c r="BJ110" i="1"/>
  <c r="BH110" i="1" s="1"/>
  <c r="BE110" i="1"/>
  <c r="BX110" i="1" s="1"/>
  <c r="BJ91" i="1"/>
  <c r="BE91" i="1"/>
  <c r="BX91" i="1" s="1"/>
  <c r="BJ37" i="1"/>
  <c r="BE37" i="1"/>
  <c r="BX37" i="1" s="1"/>
  <c r="BJ98" i="1"/>
  <c r="BE98" i="1"/>
  <c r="BX98" i="1" s="1"/>
  <c r="BJ4" i="1"/>
  <c r="BE4" i="1"/>
  <c r="BX4" i="1" s="1"/>
  <c r="BJ7" i="1"/>
  <c r="BE7" i="1"/>
  <c r="BX7" i="1" s="1"/>
  <c r="BJ9" i="1"/>
  <c r="BE9" i="1"/>
  <c r="BX9" i="1" s="1"/>
  <c r="BJ11" i="1"/>
  <c r="BE11" i="1"/>
  <c r="BX11" i="1" s="1"/>
  <c r="BE96" i="1"/>
  <c r="BX96" i="1" s="1"/>
  <c r="BE101" i="1"/>
  <c r="BX101" i="1" s="1"/>
  <c r="BE105" i="1"/>
  <c r="BX105" i="1" s="1"/>
  <c r="BJ125" i="1"/>
  <c r="BE125" i="1"/>
  <c r="BX125" i="1" s="1"/>
  <c r="BQ3" i="1"/>
  <c r="BQ8" i="1"/>
  <c r="BQ125" i="1"/>
  <c r="BQ109" i="1"/>
  <c r="BQ105" i="1"/>
  <c r="BQ101" i="1"/>
  <c r="BQ96" i="1"/>
  <c r="BQ144" i="1"/>
  <c r="BQ146" i="1"/>
  <c r="BQ108" i="1"/>
  <c r="BQ16" i="1"/>
  <c r="BQ15" i="1"/>
  <c r="BQ117" i="1"/>
  <c r="BQ85" i="1"/>
  <c r="BQ4" i="1"/>
  <c r="BQ12" i="1"/>
  <c r="BQ115" i="1"/>
  <c r="BQ143" i="1"/>
  <c r="BQ145" i="1"/>
  <c r="BQ147" i="1"/>
  <c r="BQ88" i="1"/>
  <c r="BQ80" i="1"/>
  <c r="BQ92" i="1"/>
  <c r="BD6" i="1"/>
  <c r="BD10" i="1"/>
  <c r="BD129" i="1"/>
  <c r="BD98" i="1"/>
  <c r="BD106" i="1"/>
  <c r="BD102" i="1"/>
  <c r="BD97" i="1"/>
  <c r="BD17" i="1"/>
  <c r="BD124" i="1"/>
  <c r="BD37" i="1"/>
  <c r="BD5" i="1"/>
  <c r="BD7" i="1"/>
  <c r="BD9" i="1"/>
  <c r="BD11" i="1"/>
  <c r="BD47" i="1"/>
  <c r="BD14" i="1"/>
  <c r="BD134" i="1"/>
  <c r="BD78" i="1"/>
  <c r="BD122" i="1"/>
  <c r="BD107" i="1"/>
  <c r="BD103" i="1"/>
  <c r="BD90" i="1"/>
  <c r="BD104" i="1"/>
  <c r="BD100" i="1"/>
  <c r="BD95" i="1"/>
  <c r="BD93" i="1"/>
  <c r="BD83" i="1"/>
  <c r="BD138" i="1"/>
  <c r="BD22" i="1"/>
  <c r="BD24" i="1"/>
  <c r="BD26" i="1"/>
  <c r="BD29" i="1"/>
  <c r="BD31" i="1"/>
  <c r="BD33" i="1"/>
  <c r="BD35" i="1"/>
  <c r="BD36" i="1"/>
  <c r="BD39" i="1"/>
  <c r="BD41" i="1"/>
  <c r="BD43" i="1"/>
  <c r="BD45" i="1"/>
  <c r="BD48" i="1"/>
  <c r="BD51" i="1"/>
  <c r="BD53" i="1"/>
  <c r="BD55" i="1"/>
  <c r="BD58" i="1"/>
  <c r="BD60" i="1"/>
  <c r="BD91" i="1"/>
  <c r="BD114" i="1"/>
  <c r="BD84" i="1"/>
  <c r="BD77" i="1"/>
  <c r="BH42" i="1"/>
  <c r="BD126" i="1"/>
  <c r="BD110" i="1"/>
  <c r="BD140" i="1"/>
  <c r="BD132" i="1"/>
  <c r="BD119" i="1"/>
  <c r="BD111" i="1"/>
  <c r="BD87" i="1"/>
  <c r="BD76" i="1"/>
  <c r="BD71" i="1"/>
  <c r="BD67" i="1"/>
  <c r="BD62" i="1"/>
  <c r="BH115" i="1"/>
  <c r="BH82" i="1"/>
  <c r="BH19" i="1"/>
  <c r="BL23" i="1" s="1"/>
  <c r="BM23" i="1" s="1"/>
  <c r="BH120" i="1"/>
  <c r="BH81" i="1"/>
  <c r="BD56" i="1"/>
  <c r="BJ56" i="1"/>
  <c r="BH21" i="1"/>
  <c r="BH148" i="1"/>
  <c r="BD133" i="1"/>
  <c r="BD139" i="1"/>
  <c r="BJ139" i="1"/>
  <c r="BH142" i="1"/>
  <c r="BH113" i="1"/>
  <c r="BH88" i="1"/>
  <c r="BH72" i="1"/>
  <c r="BH79" i="1"/>
  <c r="BD19" i="1"/>
  <c r="BD21" i="1"/>
  <c r="BH23" i="1"/>
  <c r="BH30" i="1"/>
  <c r="BH34" i="1"/>
  <c r="BH40" i="1"/>
  <c r="BH49" i="1"/>
  <c r="BH103" i="1"/>
  <c r="BH102" i="1"/>
  <c r="BH108" i="1"/>
  <c r="BD142" i="1"/>
  <c r="BD130" i="1"/>
  <c r="BD113" i="1"/>
  <c r="BD89" i="1"/>
  <c r="BD81" i="1"/>
  <c r="BD73" i="1"/>
  <c r="BD69" i="1"/>
  <c r="BD64" i="1"/>
  <c r="BH141" i="1"/>
  <c r="BD136" i="1"/>
  <c r="BJ136" i="1"/>
  <c r="BH111" i="1"/>
  <c r="BH116" i="1"/>
  <c r="BH76" i="1"/>
  <c r="BH85" i="1"/>
  <c r="BD23" i="1"/>
  <c r="BD25" i="1"/>
  <c r="BD28" i="1"/>
  <c r="BD30" i="1"/>
  <c r="BD32" i="1"/>
  <c r="BD34" i="1"/>
  <c r="BD38" i="1"/>
  <c r="BD40" i="1"/>
  <c r="BD42" i="1"/>
  <c r="BD44" i="1"/>
  <c r="BD46" i="1"/>
  <c r="BD49" i="1"/>
  <c r="BD52" i="1"/>
  <c r="BD54" i="1"/>
  <c r="BD57" i="1"/>
  <c r="BD59" i="1"/>
  <c r="BH20" i="1"/>
  <c r="BD94" i="1"/>
  <c r="BJ94" i="1"/>
  <c r="BH147" i="1"/>
  <c r="BD121" i="1"/>
  <c r="BD79" i="1"/>
  <c r="BH84" i="1"/>
  <c r="BH70" i="1"/>
  <c r="BH77" i="1"/>
  <c r="BD18" i="1"/>
  <c r="BD20" i="1"/>
  <c r="BH22" i="1"/>
  <c r="BH26" i="1"/>
  <c r="BH31" i="1"/>
  <c r="BH35" i="1"/>
  <c r="BH39" i="1"/>
  <c r="BH44" i="1"/>
  <c r="BH45" i="1"/>
  <c r="BH37" i="1"/>
  <c r="BH105" i="1"/>
  <c r="BH104" i="1"/>
  <c r="BH109" i="1"/>
  <c r="BH143" i="1"/>
  <c r="BD141" i="1"/>
  <c r="BD137" i="1"/>
  <c r="BD72" i="1"/>
  <c r="BD68" i="1"/>
  <c r="BD63" i="1"/>
  <c r="BD135" i="1"/>
  <c r="BD131" i="1"/>
  <c r="BD120" i="1"/>
  <c r="BD116" i="1"/>
  <c r="BD112" i="1"/>
  <c r="BD86" i="1"/>
  <c r="BD82" i="1"/>
  <c r="BD74" i="1"/>
  <c r="BD70" i="1"/>
  <c r="BD66" i="1"/>
  <c r="BD61" i="1"/>
  <c r="BH90" i="1" l="1"/>
  <c r="BH107" i="1"/>
  <c r="BH100" i="1"/>
  <c r="BH101" i="1"/>
  <c r="BH43" i="1"/>
  <c r="BH29" i="1"/>
  <c r="BH106" i="1"/>
  <c r="BH122" i="1"/>
  <c r="BH47" i="1"/>
  <c r="BH38" i="1"/>
  <c r="BH32" i="1"/>
  <c r="BH68" i="1"/>
  <c r="BH87" i="1"/>
  <c r="BH80" i="1"/>
  <c r="BH118" i="1"/>
  <c r="BH56" i="1"/>
  <c r="BH69" i="1"/>
  <c r="BH73" i="1"/>
  <c r="BV60" i="1"/>
  <c r="BV70" i="1"/>
  <c r="BD128" i="1"/>
  <c r="BH18" i="1"/>
  <c r="BH8" i="1"/>
  <c r="BH17" i="1"/>
  <c r="BH10" i="1"/>
  <c r="BH7" i="1"/>
  <c r="BH11" i="1"/>
  <c r="BH16" i="1"/>
  <c r="BH4" i="1"/>
  <c r="BH12" i="1"/>
  <c r="BH3" i="1"/>
  <c r="BL3" i="1" s="1"/>
  <c r="BM3" i="1" s="1"/>
  <c r="BH6" i="1"/>
  <c r="BH15" i="1"/>
  <c r="BH5" i="1"/>
  <c r="BH9" i="1"/>
  <c r="BH14" i="1"/>
  <c r="BH65" i="1"/>
  <c r="BV65" i="1"/>
  <c r="BE13" i="1"/>
  <c r="BX13" i="1" s="1"/>
  <c r="BV13" i="1" s="1"/>
  <c r="BD13" i="1"/>
  <c r="BQ13" i="1" s="1"/>
  <c r="BV77" i="1"/>
  <c r="BV117" i="1"/>
  <c r="BV146" i="1"/>
  <c r="BH13" i="1"/>
  <c r="BL28" i="1"/>
  <c r="BM28" i="1" s="1"/>
  <c r="BH62" i="1"/>
  <c r="BV101" i="1"/>
  <c r="BV98" i="1"/>
  <c r="BV94" i="1"/>
  <c r="BV106" i="1"/>
  <c r="BV133" i="1"/>
  <c r="BL30" i="1"/>
  <c r="BM30" i="1" s="1"/>
  <c r="BV125" i="1"/>
  <c r="BV105" i="1"/>
  <c r="BV96" i="1"/>
  <c r="BV141" i="1"/>
  <c r="BV82" i="1"/>
  <c r="BV120" i="1"/>
  <c r="BV131" i="1"/>
  <c r="BV137" i="1"/>
  <c r="BV92" i="1"/>
  <c r="BV147" i="1"/>
  <c r="BV145" i="1"/>
  <c r="BV64" i="1"/>
  <c r="BV69" i="1"/>
  <c r="BV81" i="1"/>
  <c r="BV89" i="1"/>
  <c r="BV73" i="1"/>
  <c r="BV112" i="1"/>
  <c r="BV115" i="1"/>
  <c r="BV132" i="1"/>
  <c r="BV91" i="1"/>
  <c r="BV110" i="1"/>
  <c r="BV108" i="1"/>
  <c r="BV104" i="1"/>
  <c r="BV100" i="1"/>
  <c r="BV95" i="1"/>
  <c r="BV58" i="1"/>
  <c r="BV55" i="1"/>
  <c r="BV53" i="1"/>
  <c r="BV51" i="1"/>
  <c r="BV61" i="1"/>
  <c r="BV66" i="1"/>
  <c r="BV83" i="1"/>
  <c r="BV74" i="1"/>
  <c r="BV84" i="1"/>
  <c r="BV114" i="1"/>
  <c r="BV135" i="1"/>
  <c r="BV134" i="1"/>
  <c r="BV138" i="1"/>
  <c r="BV144" i="1"/>
  <c r="BV148" i="1"/>
  <c r="BV62" i="1"/>
  <c r="BV67" i="1"/>
  <c r="BV78" i="1"/>
  <c r="BV85" i="1"/>
  <c r="BV71" i="1"/>
  <c r="BV76" i="1"/>
  <c r="BV86" i="1"/>
  <c r="BV116" i="1"/>
  <c r="BV111" i="1"/>
  <c r="BV119" i="1"/>
  <c r="BV140" i="1"/>
  <c r="BV136" i="1"/>
  <c r="BV129" i="1"/>
  <c r="BV122" i="1"/>
  <c r="BV126" i="1"/>
  <c r="BV103" i="1"/>
  <c r="BV143" i="1"/>
  <c r="BV93" i="1"/>
  <c r="BV90" i="1"/>
  <c r="BV109" i="1"/>
  <c r="BV107" i="1"/>
  <c r="BV102" i="1"/>
  <c r="BV97" i="1"/>
  <c r="BV59" i="1"/>
  <c r="BV57" i="1"/>
  <c r="BV54" i="1"/>
  <c r="BV52" i="1"/>
  <c r="BV63" i="1"/>
  <c r="BV68" i="1"/>
  <c r="BV79" i="1"/>
  <c r="BV87" i="1"/>
  <c r="BV72" i="1"/>
  <c r="BV80" i="1"/>
  <c r="BV88" i="1"/>
  <c r="BV118" i="1"/>
  <c r="BV113" i="1"/>
  <c r="BV121" i="1"/>
  <c r="BV130" i="1"/>
  <c r="BV142" i="1"/>
  <c r="BV139" i="1"/>
  <c r="BV56" i="1"/>
  <c r="BV124" i="1"/>
  <c r="BQ66" i="1"/>
  <c r="BQ116" i="1"/>
  <c r="BQ63" i="1"/>
  <c r="BL101" i="1"/>
  <c r="BM101" i="1" s="1"/>
  <c r="BL103" i="1"/>
  <c r="BM103" i="1" s="1"/>
  <c r="BL105" i="1"/>
  <c r="BM105" i="1" s="1"/>
  <c r="BL107" i="1"/>
  <c r="BM107" i="1" s="1"/>
  <c r="BL109" i="1"/>
  <c r="BM109" i="1" s="1"/>
  <c r="BL111" i="1"/>
  <c r="BM111" i="1" s="1"/>
  <c r="BL113" i="1"/>
  <c r="BM113" i="1" s="1"/>
  <c r="BL102" i="1"/>
  <c r="BM102" i="1" s="1"/>
  <c r="BL104" i="1"/>
  <c r="BM104" i="1" s="1"/>
  <c r="BL106" i="1"/>
  <c r="BM106" i="1" s="1"/>
  <c r="BL108" i="1"/>
  <c r="BM108" i="1" s="1"/>
  <c r="BL110" i="1"/>
  <c r="BM110" i="1" s="1"/>
  <c r="BL112" i="1"/>
  <c r="BM112" i="1" s="1"/>
  <c r="BL114" i="1"/>
  <c r="BM114" i="1" s="1"/>
  <c r="BL100" i="1"/>
  <c r="BM100" i="1" s="1"/>
  <c r="BQ20" i="1"/>
  <c r="BQ121" i="1"/>
  <c r="BQ94" i="1"/>
  <c r="BQ59" i="1"/>
  <c r="BQ54" i="1"/>
  <c r="BQ49" i="1"/>
  <c r="BQ44" i="1"/>
  <c r="BQ40" i="1"/>
  <c r="BQ32" i="1"/>
  <c r="BQ28" i="1"/>
  <c r="BQ23" i="1"/>
  <c r="BQ136" i="1"/>
  <c r="BQ64" i="1"/>
  <c r="BQ73" i="1"/>
  <c r="BQ89" i="1"/>
  <c r="BQ130" i="1"/>
  <c r="BQ21" i="1"/>
  <c r="BQ133" i="1"/>
  <c r="BL117" i="1"/>
  <c r="BM117" i="1" s="1"/>
  <c r="BL119" i="1"/>
  <c r="BM119" i="1" s="1"/>
  <c r="BL121" i="1"/>
  <c r="BM121" i="1" s="1"/>
  <c r="BL116" i="1"/>
  <c r="BM116" i="1" s="1"/>
  <c r="BL118" i="1"/>
  <c r="BM118" i="1" s="1"/>
  <c r="BL120" i="1"/>
  <c r="BM120" i="1" s="1"/>
  <c r="BL122" i="1"/>
  <c r="BM122" i="1" s="1"/>
  <c r="BL115" i="1"/>
  <c r="BM115" i="1" s="1"/>
  <c r="BQ67" i="1"/>
  <c r="BQ76" i="1"/>
  <c r="BQ111" i="1"/>
  <c r="BQ132" i="1"/>
  <c r="BQ126" i="1"/>
  <c r="BQ84" i="1"/>
  <c r="BQ91" i="1"/>
  <c r="BQ58" i="1"/>
  <c r="BQ53" i="1"/>
  <c r="BQ48" i="1"/>
  <c r="BQ43" i="1"/>
  <c r="BQ39" i="1"/>
  <c r="BQ35" i="1"/>
  <c r="BQ31" i="1"/>
  <c r="BQ26" i="1"/>
  <c r="BQ22" i="1"/>
  <c r="BQ83" i="1"/>
  <c r="BQ95" i="1"/>
  <c r="BQ104" i="1"/>
  <c r="BQ90" i="1"/>
  <c r="BQ107" i="1"/>
  <c r="BQ78" i="1"/>
  <c r="BQ14" i="1"/>
  <c r="BQ11" i="1"/>
  <c r="BQ7" i="1"/>
  <c r="BQ37" i="1"/>
  <c r="BQ17" i="1"/>
  <c r="BQ102" i="1"/>
  <c r="BQ98" i="1"/>
  <c r="BQ10" i="1"/>
  <c r="BH51" i="1"/>
  <c r="BQ74" i="1"/>
  <c r="BQ86" i="1"/>
  <c r="BQ131" i="1"/>
  <c r="BQ72" i="1"/>
  <c r="BQ141" i="1"/>
  <c r="BQ61" i="1"/>
  <c r="BQ70" i="1"/>
  <c r="BQ82" i="1"/>
  <c r="BQ112" i="1"/>
  <c r="BQ120" i="1"/>
  <c r="BQ135" i="1"/>
  <c r="BQ68" i="1"/>
  <c r="BQ137" i="1"/>
  <c r="BQ18" i="1"/>
  <c r="BQ79" i="1"/>
  <c r="BQ57" i="1"/>
  <c r="BQ52" i="1"/>
  <c r="BQ46" i="1"/>
  <c r="BQ42" i="1"/>
  <c r="BQ38" i="1"/>
  <c r="BQ34" i="1"/>
  <c r="BQ30" i="1"/>
  <c r="BQ25" i="1"/>
  <c r="BL77" i="1"/>
  <c r="BM77" i="1" s="1"/>
  <c r="BL79" i="1"/>
  <c r="BM79" i="1" s="1"/>
  <c r="BL81" i="1"/>
  <c r="BM81" i="1" s="1"/>
  <c r="BL83" i="1"/>
  <c r="BM83" i="1" s="1"/>
  <c r="BL85" i="1"/>
  <c r="BM85" i="1" s="1"/>
  <c r="BL87" i="1"/>
  <c r="BM87" i="1" s="1"/>
  <c r="BL89" i="1"/>
  <c r="BM89" i="1" s="1"/>
  <c r="BL78" i="1"/>
  <c r="BM78" i="1" s="1"/>
  <c r="BL80" i="1"/>
  <c r="BM80" i="1" s="1"/>
  <c r="BL82" i="1"/>
  <c r="BM82" i="1" s="1"/>
  <c r="BL84" i="1"/>
  <c r="BM84" i="1" s="1"/>
  <c r="BL86" i="1"/>
  <c r="BM86" i="1" s="1"/>
  <c r="BL88" i="1"/>
  <c r="BM88" i="1" s="1"/>
  <c r="BL90" i="1"/>
  <c r="BM90" i="1" s="1"/>
  <c r="BL76" i="1"/>
  <c r="BM76" i="1" s="1"/>
  <c r="BL142" i="1"/>
  <c r="BM142" i="1" s="1"/>
  <c r="BL144" i="1"/>
  <c r="BM144" i="1" s="1"/>
  <c r="BL146" i="1"/>
  <c r="BM146" i="1" s="1"/>
  <c r="BL148" i="1"/>
  <c r="BM148" i="1" s="1"/>
  <c r="BL141" i="1"/>
  <c r="BM141" i="1" s="1"/>
  <c r="BL143" i="1"/>
  <c r="BM143" i="1" s="1"/>
  <c r="BL145" i="1"/>
  <c r="BM145" i="1" s="1"/>
  <c r="BL147" i="1"/>
  <c r="BM147" i="1" s="1"/>
  <c r="BQ69" i="1"/>
  <c r="BQ81" i="1"/>
  <c r="BQ113" i="1"/>
  <c r="BQ142" i="1"/>
  <c r="BQ19" i="1"/>
  <c r="BQ139" i="1"/>
  <c r="BQ56" i="1"/>
  <c r="BQ62" i="1"/>
  <c r="BQ71" i="1"/>
  <c r="BQ87" i="1"/>
  <c r="BQ119" i="1"/>
  <c r="BQ140" i="1"/>
  <c r="BQ110" i="1"/>
  <c r="BL43" i="1"/>
  <c r="BM43" i="1" s="1"/>
  <c r="BL45" i="1"/>
  <c r="BM45" i="1" s="1"/>
  <c r="BL47" i="1"/>
  <c r="BM47" i="1" s="1"/>
  <c r="BL49" i="1"/>
  <c r="BM49" i="1" s="1"/>
  <c r="BL44" i="1"/>
  <c r="BM44" i="1" s="1"/>
  <c r="BL46" i="1"/>
  <c r="BM46" i="1" s="1"/>
  <c r="BL48" i="1"/>
  <c r="BM48" i="1" s="1"/>
  <c r="BL42" i="1"/>
  <c r="BM42" i="1" s="1"/>
  <c r="BQ77" i="1"/>
  <c r="BQ114" i="1"/>
  <c r="BQ60" i="1"/>
  <c r="BQ55" i="1"/>
  <c r="BQ51" i="1"/>
  <c r="BQ45" i="1"/>
  <c r="BQ41" i="1"/>
  <c r="BQ36" i="1"/>
  <c r="BQ33" i="1"/>
  <c r="BV29" i="1"/>
  <c r="BQ29" i="1"/>
  <c r="BV24" i="1"/>
  <c r="BQ24" i="1"/>
  <c r="BQ138" i="1"/>
  <c r="BQ93" i="1"/>
  <c r="BQ100" i="1"/>
  <c r="BQ103" i="1"/>
  <c r="BQ122" i="1"/>
  <c r="BQ134" i="1"/>
  <c r="BV47" i="1"/>
  <c r="BQ47" i="1"/>
  <c r="BQ9" i="1"/>
  <c r="BQ5" i="1"/>
  <c r="BQ124" i="1"/>
  <c r="BQ97" i="1"/>
  <c r="BO97" i="1" s="1"/>
  <c r="BQ106" i="1"/>
  <c r="BQ129" i="1"/>
  <c r="BV6" i="1"/>
  <c r="BQ6" i="1"/>
  <c r="BV12" i="1"/>
  <c r="BV4" i="1"/>
  <c r="BV15" i="1"/>
  <c r="BV16" i="1"/>
  <c r="BL68" i="1"/>
  <c r="BM68" i="1" s="1"/>
  <c r="BL70" i="1"/>
  <c r="BM70" i="1" s="1"/>
  <c r="BL72" i="1"/>
  <c r="BM72" i="1" s="1"/>
  <c r="BL74" i="1"/>
  <c r="BM74" i="1" s="1"/>
  <c r="BL67" i="1"/>
  <c r="BM67" i="1" s="1"/>
  <c r="BL69" i="1"/>
  <c r="BM69" i="1" s="1"/>
  <c r="BL71" i="1"/>
  <c r="BM71" i="1" s="1"/>
  <c r="BL73" i="1"/>
  <c r="BM73" i="1" s="1"/>
  <c r="BV8" i="1"/>
  <c r="BL4" i="1"/>
  <c r="BM4" i="1" s="1"/>
  <c r="BH52" i="1"/>
  <c r="BH134" i="1"/>
  <c r="BH58" i="1"/>
  <c r="BH136" i="1"/>
  <c r="BH63" i="1"/>
  <c r="BH53" i="1"/>
  <c r="BH57" i="1"/>
  <c r="BH125" i="1"/>
  <c r="BL18" i="1"/>
  <c r="BM18" i="1" s="1"/>
  <c r="BH133" i="1"/>
  <c r="BL19" i="1"/>
  <c r="BM19" i="1" s="1"/>
  <c r="BH94" i="1"/>
  <c r="BH92" i="1"/>
  <c r="BH95" i="1"/>
  <c r="BH96" i="1"/>
  <c r="BH93" i="1"/>
  <c r="BH91" i="1"/>
  <c r="BH97" i="1"/>
  <c r="BH98" i="1"/>
  <c r="BL15" i="1"/>
  <c r="BM15" i="1" s="1"/>
  <c r="BL12" i="1"/>
  <c r="BM12" i="1" s="1"/>
  <c r="BL10" i="1"/>
  <c r="BM10" i="1" s="1"/>
  <c r="BL8" i="1"/>
  <c r="BM8" i="1" s="1"/>
  <c r="BL6" i="1"/>
  <c r="BM6" i="1" s="1"/>
  <c r="BH129" i="1"/>
  <c r="BH124" i="1"/>
  <c r="BL33" i="1"/>
  <c r="BM33" i="1" s="1"/>
  <c r="BL40" i="1"/>
  <c r="BM40" i="1" s="1"/>
  <c r="BL37" i="1"/>
  <c r="BM37" i="1" s="1"/>
  <c r="BL31" i="1"/>
  <c r="BM31" i="1" s="1"/>
  <c r="BL38" i="1"/>
  <c r="BM38" i="1" s="1"/>
  <c r="BH130" i="1"/>
  <c r="BH139" i="1"/>
  <c r="BL26" i="1"/>
  <c r="BM26" i="1" s="1"/>
  <c r="BL22" i="1"/>
  <c r="BM22" i="1" s="1"/>
  <c r="BL20" i="1"/>
  <c r="BM20" i="1" s="1"/>
  <c r="BH64" i="1"/>
  <c r="BH132" i="1"/>
  <c r="BH126" i="1"/>
  <c r="BH60" i="1"/>
  <c r="BH55" i="1"/>
  <c r="BH66" i="1"/>
  <c r="BH135" i="1"/>
  <c r="BH138" i="1"/>
  <c r="BH140" i="1"/>
  <c r="BL16" i="1"/>
  <c r="BM16" i="1" s="1"/>
  <c r="BL14" i="1"/>
  <c r="BM14" i="1" s="1"/>
  <c r="BL11" i="1"/>
  <c r="BM11" i="1" s="1"/>
  <c r="BL7" i="1"/>
  <c r="BM7" i="1" s="1"/>
  <c r="BL5" i="1"/>
  <c r="BM5" i="1" s="1"/>
  <c r="BH59" i="1"/>
  <c r="BH54" i="1"/>
  <c r="BL32" i="1"/>
  <c r="BM32" i="1" s="1"/>
  <c r="BL39" i="1"/>
  <c r="BM39" i="1" s="1"/>
  <c r="BL29" i="1"/>
  <c r="BM29" i="1" s="1"/>
  <c r="BL36" i="1"/>
  <c r="BM36" i="1" s="1"/>
  <c r="BL34" i="1"/>
  <c r="BM34" i="1" s="1"/>
  <c r="BL41" i="1"/>
  <c r="BM41" i="1" s="1"/>
  <c r="BL35" i="1"/>
  <c r="BM35" i="1" s="1"/>
  <c r="BL24" i="1"/>
  <c r="BM24" i="1" s="1"/>
  <c r="BL25" i="1"/>
  <c r="BM25" i="1" s="1"/>
  <c r="BL21" i="1"/>
  <c r="BM21" i="1" s="1"/>
  <c r="BH131" i="1"/>
  <c r="BH137" i="1"/>
  <c r="BL127" i="1" l="1"/>
  <c r="BM127" i="1" s="1"/>
  <c r="BL128" i="1"/>
  <c r="BM128" i="1" s="1"/>
  <c r="BZ127" i="1"/>
  <c r="CA127" i="1" s="1"/>
  <c r="BZ128" i="1"/>
  <c r="CA128" i="1" s="1"/>
  <c r="BO65" i="1"/>
  <c r="BZ68" i="1"/>
  <c r="CA68" i="1" s="1"/>
  <c r="BZ74" i="1"/>
  <c r="CA74" i="1" s="1"/>
  <c r="BZ71" i="1"/>
  <c r="CA71" i="1" s="1"/>
  <c r="BZ72" i="1"/>
  <c r="CA72" i="1" s="1"/>
  <c r="BZ73" i="1"/>
  <c r="CA73" i="1" s="1"/>
  <c r="BZ69" i="1"/>
  <c r="CA69" i="1" s="1"/>
  <c r="BZ70" i="1"/>
  <c r="CA70" i="1" s="1"/>
  <c r="BL13" i="1"/>
  <c r="BM13" i="1" s="1"/>
  <c r="BL65" i="1"/>
  <c r="BM65" i="1" s="1"/>
  <c r="BZ65" i="1"/>
  <c r="CA65" i="1" s="1"/>
  <c r="BO24" i="1"/>
  <c r="BO77" i="1"/>
  <c r="BO142" i="1"/>
  <c r="BO96" i="1"/>
  <c r="BL9" i="1"/>
  <c r="BM9" i="1" s="1"/>
  <c r="BL17" i="1"/>
  <c r="BM17" i="1" s="1"/>
  <c r="BO6" i="1"/>
  <c r="BO129" i="1"/>
  <c r="BO47" i="1"/>
  <c r="BO105" i="1"/>
  <c r="BO29" i="1"/>
  <c r="BO51" i="1"/>
  <c r="BO125" i="1"/>
  <c r="BO13" i="1"/>
  <c r="BO5" i="1"/>
  <c r="BO146" i="1"/>
  <c r="BO122" i="1"/>
  <c r="BO71" i="1"/>
  <c r="BO101" i="1"/>
  <c r="BO3" i="1"/>
  <c r="BO109" i="1"/>
  <c r="BO144" i="1"/>
  <c r="BO148" i="1"/>
  <c r="BO106" i="1"/>
  <c r="BO147" i="1"/>
  <c r="BZ141" i="1"/>
  <c r="CA141" i="1" s="1"/>
  <c r="BZ52" i="1"/>
  <c r="CA52" i="1" s="1"/>
  <c r="BZ54" i="1"/>
  <c r="CA54" i="1" s="1"/>
  <c r="BZ56" i="1"/>
  <c r="CA56" i="1" s="1"/>
  <c r="BZ58" i="1"/>
  <c r="CA58" i="1" s="1"/>
  <c r="BZ60" i="1"/>
  <c r="CA60" i="1" s="1"/>
  <c r="BZ62" i="1"/>
  <c r="CA62" i="1" s="1"/>
  <c r="BZ64" i="1"/>
  <c r="CA64" i="1" s="1"/>
  <c r="BZ55" i="1"/>
  <c r="CA55" i="1" s="1"/>
  <c r="BZ59" i="1"/>
  <c r="CA59" i="1" s="1"/>
  <c r="BZ63" i="1"/>
  <c r="CA63" i="1" s="1"/>
  <c r="BZ53" i="1"/>
  <c r="CA53" i="1" s="1"/>
  <c r="BZ57" i="1"/>
  <c r="CA57" i="1" s="1"/>
  <c r="BZ61" i="1"/>
  <c r="CA61" i="1" s="1"/>
  <c r="BZ66" i="1"/>
  <c r="CA66" i="1" s="1"/>
  <c r="BZ51" i="1"/>
  <c r="CA51" i="1" s="1"/>
  <c r="BZ67" i="1"/>
  <c r="CA67" i="1" s="1"/>
  <c r="BO4" i="1"/>
  <c r="BZ124" i="1"/>
  <c r="CA124" i="1" s="1"/>
  <c r="BZ126" i="1"/>
  <c r="CA126" i="1" s="1"/>
  <c r="BZ130" i="1"/>
  <c r="CA130" i="1" s="1"/>
  <c r="BZ132" i="1"/>
  <c r="CA132" i="1" s="1"/>
  <c r="BZ134" i="1"/>
  <c r="CA134" i="1" s="1"/>
  <c r="BZ136" i="1"/>
  <c r="CA136" i="1" s="1"/>
  <c r="BZ138" i="1"/>
  <c r="CA138" i="1" s="1"/>
  <c r="BZ140" i="1"/>
  <c r="CA140" i="1" s="1"/>
  <c r="BZ125" i="1"/>
  <c r="CA125" i="1" s="1"/>
  <c r="BZ129" i="1"/>
  <c r="CA129" i="1" s="1"/>
  <c r="BZ131" i="1"/>
  <c r="CA131" i="1" s="1"/>
  <c r="BZ133" i="1"/>
  <c r="CA133" i="1" s="1"/>
  <c r="BZ135" i="1"/>
  <c r="CA135" i="1" s="1"/>
  <c r="BZ137" i="1"/>
  <c r="CA137" i="1" s="1"/>
  <c r="BZ139" i="1"/>
  <c r="CA139" i="1" s="1"/>
  <c r="BZ76" i="1"/>
  <c r="CA76" i="1" s="1"/>
  <c r="BZ77" i="1"/>
  <c r="CA77" i="1" s="1"/>
  <c r="BZ79" i="1"/>
  <c r="CA79" i="1" s="1"/>
  <c r="BZ81" i="1"/>
  <c r="CA81" i="1" s="1"/>
  <c r="BZ83" i="1"/>
  <c r="CA83" i="1" s="1"/>
  <c r="BZ85" i="1"/>
  <c r="CA85" i="1" s="1"/>
  <c r="BZ87" i="1"/>
  <c r="CA87" i="1" s="1"/>
  <c r="BZ89" i="1"/>
  <c r="CA89" i="1" s="1"/>
  <c r="BZ78" i="1"/>
  <c r="CA78" i="1" s="1"/>
  <c r="BZ80" i="1"/>
  <c r="CA80" i="1" s="1"/>
  <c r="BZ82" i="1"/>
  <c r="CA82" i="1" s="1"/>
  <c r="BZ84" i="1"/>
  <c r="CA84" i="1" s="1"/>
  <c r="BZ86" i="1"/>
  <c r="CA86" i="1" s="1"/>
  <c r="BZ88" i="1"/>
  <c r="CA88" i="1" s="1"/>
  <c r="BZ90" i="1"/>
  <c r="CA90" i="1" s="1"/>
  <c r="BZ102" i="1"/>
  <c r="CA102" i="1" s="1"/>
  <c r="BZ104" i="1"/>
  <c r="CA104" i="1" s="1"/>
  <c r="BZ106" i="1"/>
  <c r="CA106" i="1" s="1"/>
  <c r="BZ108" i="1"/>
  <c r="CA108" i="1" s="1"/>
  <c r="BZ110" i="1"/>
  <c r="CA110" i="1" s="1"/>
  <c r="BZ112" i="1"/>
  <c r="CA112" i="1" s="1"/>
  <c r="BZ114" i="1"/>
  <c r="CA114" i="1" s="1"/>
  <c r="BZ101" i="1"/>
  <c r="CA101" i="1" s="1"/>
  <c r="BZ103" i="1"/>
  <c r="CA103" i="1" s="1"/>
  <c r="BZ105" i="1"/>
  <c r="CA105" i="1" s="1"/>
  <c r="BZ107" i="1"/>
  <c r="CA107" i="1" s="1"/>
  <c r="BZ109" i="1"/>
  <c r="CA109" i="1" s="1"/>
  <c r="BZ111" i="1"/>
  <c r="CA111" i="1" s="1"/>
  <c r="BZ113" i="1"/>
  <c r="CA113" i="1" s="1"/>
  <c r="BZ100" i="1"/>
  <c r="CA100" i="1" s="1"/>
  <c r="BZ92" i="1"/>
  <c r="CA92" i="1" s="1"/>
  <c r="BZ94" i="1"/>
  <c r="CA94" i="1" s="1"/>
  <c r="BZ96" i="1"/>
  <c r="CA96" i="1" s="1"/>
  <c r="BZ98" i="1"/>
  <c r="CA98" i="1" s="1"/>
  <c r="BZ93" i="1"/>
  <c r="CA93" i="1" s="1"/>
  <c r="BZ95" i="1"/>
  <c r="CA95" i="1" s="1"/>
  <c r="BZ97" i="1"/>
  <c r="CA97" i="1" s="1"/>
  <c r="BZ91" i="1"/>
  <c r="CA91" i="1" s="1"/>
  <c r="BZ116" i="1"/>
  <c r="CA116" i="1" s="1"/>
  <c r="BZ117" i="1"/>
  <c r="CA117" i="1" s="1"/>
  <c r="BZ118" i="1"/>
  <c r="CA118" i="1" s="1"/>
  <c r="BZ119" i="1"/>
  <c r="CA119" i="1" s="1"/>
  <c r="BZ120" i="1"/>
  <c r="CA120" i="1" s="1"/>
  <c r="BZ121" i="1"/>
  <c r="CA121" i="1" s="1"/>
  <c r="BZ122" i="1"/>
  <c r="CA122" i="1" s="1"/>
  <c r="BZ115" i="1"/>
  <c r="CA115" i="1" s="1"/>
  <c r="BZ143" i="1"/>
  <c r="CA143" i="1" s="1"/>
  <c r="BZ145" i="1"/>
  <c r="CA145" i="1" s="1"/>
  <c r="BZ147" i="1"/>
  <c r="CA147" i="1" s="1"/>
  <c r="BZ142" i="1"/>
  <c r="CA142" i="1" s="1"/>
  <c r="BZ144" i="1"/>
  <c r="CA144" i="1" s="1"/>
  <c r="BZ146" i="1"/>
  <c r="CA146" i="1" s="1"/>
  <c r="BZ148" i="1"/>
  <c r="CA148" i="1" s="1"/>
  <c r="BO124" i="1"/>
  <c r="BO9" i="1"/>
  <c r="BO134" i="1"/>
  <c r="BO103" i="1"/>
  <c r="BO100" i="1"/>
  <c r="BO93" i="1"/>
  <c r="BO138" i="1"/>
  <c r="BO33" i="1"/>
  <c r="BO36" i="1"/>
  <c r="BO41" i="1"/>
  <c r="BO45" i="1"/>
  <c r="BO55" i="1"/>
  <c r="BO60" i="1"/>
  <c r="BO114" i="1"/>
  <c r="BO110" i="1"/>
  <c r="BO140" i="1"/>
  <c r="BO119" i="1"/>
  <c r="BO87" i="1"/>
  <c r="BO62" i="1"/>
  <c r="BO56" i="1"/>
  <c r="BO139" i="1"/>
  <c r="BO19" i="1"/>
  <c r="BO113" i="1"/>
  <c r="BO81" i="1"/>
  <c r="BO69" i="1"/>
  <c r="BV25" i="1"/>
  <c r="BV30" i="1"/>
  <c r="BV34" i="1"/>
  <c r="BV38" i="1"/>
  <c r="BV42" i="1"/>
  <c r="BV46" i="1"/>
  <c r="BV18" i="1"/>
  <c r="BO8" i="1"/>
  <c r="BO108" i="1"/>
  <c r="BO15" i="1"/>
  <c r="BO85" i="1"/>
  <c r="BO12" i="1"/>
  <c r="BO143" i="1"/>
  <c r="BO88" i="1"/>
  <c r="BO92" i="1"/>
  <c r="BV10" i="1"/>
  <c r="BV17" i="1"/>
  <c r="BV37" i="1"/>
  <c r="BV7" i="1"/>
  <c r="BV11" i="1"/>
  <c r="BV14" i="1"/>
  <c r="BV22" i="1"/>
  <c r="BV26" i="1"/>
  <c r="BV31" i="1"/>
  <c r="BV35" i="1"/>
  <c r="BV39" i="1"/>
  <c r="BV43" i="1"/>
  <c r="BV48" i="1"/>
  <c r="BV21" i="1"/>
  <c r="BV23" i="1"/>
  <c r="BV28" i="1"/>
  <c r="BV32" i="1"/>
  <c r="BV40" i="1"/>
  <c r="BV44" i="1"/>
  <c r="BV49" i="1"/>
  <c r="BV20" i="1"/>
  <c r="BO63" i="1"/>
  <c r="BO116" i="1"/>
  <c r="BO66" i="1"/>
  <c r="BL126" i="1"/>
  <c r="BM126" i="1" s="1"/>
  <c r="BL130" i="1"/>
  <c r="BM130" i="1" s="1"/>
  <c r="BL132" i="1"/>
  <c r="BM132" i="1" s="1"/>
  <c r="BL134" i="1"/>
  <c r="BM134" i="1" s="1"/>
  <c r="BL136" i="1"/>
  <c r="BM136" i="1" s="1"/>
  <c r="BL138" i="1"/>
  <c r="BM138" i="1" s="1"/>
  <c r="BL140" i="1"/>
  <c r="BM140" i="1" s="1"/>
  <c r="BL124" i="1"/>
  <c r="BM124" i="1" s="1"/>
  <c r="BL125" i="1"/>
  <c r="BM125" i="1" s="1"/>
  <c r="BL129" i="1"/>
  <c r="BM129" i="1" s="1"/>
  <c r="BL131" i="1"/>
  <c r="BM131" i="1" s="1"/>
  <c r="BL133" i="1"/>
  <c r="BM133" i="1" s="1"/>
  <c r="BL135" i="1"/>
  <c r="BM135" i="1" s="1"/>
  <c r="BL137" i="1"/>
  <c r="BM137" i="1" s="1"/>
  <c r="BL139" i="1"/>
  <c r="BM139" i="1" s="1"/>
  <c r="BL92" i="1"/>
  <c r="BM92" i="1" s="1"/>
  <c r="BL93" i="1"/>
  <c r="BM93" i="1" s="1"/>
  <c r="BL94" i="1"/>
  <c r="BM94" i="1" s="1"/>
  <c r="BL95" i="1"/>
  <c r="BM95" i="1" s="1"/>
  <c r="BL96" i="1"/>
  <c r="BM96" i="1" s="1"/>
  <c r="BL97" i="1"/>
  <c r="BM97" i="1" s="1"/>
  <c r="BL98" i="1"/>
  <c r="BM98" i="1" s="1"/>
  <c r="BL91" i="1"/>
  <c r="BM91" i="1" s="1"/>
  <c r="BS4" i="1"/>
  <c r="BT4" i="1" s="1"/>
  <c r="BS3" i="1"/>
  <c r="BT3" i="1" s="1"/>
  <c r="BV5" i="1"/>
  <c r="BV9" i="1"/>
  <c r="BV33" i="1"/>
  <c r="BV36" i="1"/>
  <c r="BV41" i="1"/>
  <c r="BV45" i="1"/>
  <c r="BV19" i="1"/>
  <c r="BO25" i="1"/>
  <c r="BO30" i="1"/>
  <c r="BO34" i="1"/>
  <c r="BO38" i="1"/>
  <c r="BO42" i="1"/>
  <c r="BO46" i="1"/>
  <c r="BO52" i="1"/>
  <c r="BO57" i="1"/>
  <c r="BO79" i="1"/>
  <c r="BO18" i="1"/>
  <c r="BO137" i="1"/>
  <c r="BO68" i="1"/>
  <c r="BO135" i="1"/>
  <c r="BO120" i="1"/>
  <c r="BO112" i="1"/>
  <c r="BO82" i="1"/>
  <c r="BO70" i="1"/>
  <c r="BO61" i="1"/>
  <c r="BO141" i="1"/>
  <c r="BO72" i="1"/>
  <c r="BO131" i="1"/>
  <c r="BO86" i="1"/>
  <c r="BO74" i="1"/>
  <c r="BV3" i="1"/>
  <c r="BZ13" i="1" s="1"/>
  <c r="CA13" i="1" s="1"/>
  <c r="BL52" i="1"/>
  <c r="BM52" i="1" s="1"/>
  <c r="BL53" i="1"/>
  <c r="BM53" i="1" s="1"/>
  <c r="BL57" i="1"/>
  <c r="BM57" i="1" s="1"/>
  <c r="BL61" i="1"/>
  <c r="BM61" i="1" s="1"/>
  <c r="BL63" i="1"/>
  <c r="BM63" i="1" s="1"/>
  <c r="BL66" i="1"/>
  <c r="BM66" i="1" s="1"/>
  <c r="BL55" i="1"/>
  <c r="BM55" i="1" s="1"/>
  <c r="BL59" i="1"/>
  <c r="BM59" i="1" s="1"/>
  <c r="BL62" i="1"/>
  <c r="BM62" i="1" s="1"/>
  <c r="BL64" i="1"/>
  <c r="BM64" i="1" s="1"/>
  <c r="BL51" i="1"/>
  <c r="BM51" i="1" s="1"/>
  <c r="BL58" i="1"/>
  <c r="BM58" i="1" s="1"/>
  <c r="BL54" i="1"/>
  <c r="BM54" i="1" s="1"/>
  <c r="BL60" i="1"/>
  <c r="BM60" i="1" s="1"/>
  <c r="BL56" i="1"/>
  <c r="BM56" i="1" s="1"/>
  <c r="BO16" i="1"/>
  <c r="BO117" i="1"/>
  <c r="BO115" i="1"/>
  <c r="BO145" i="1"/>
  <c r="BO118" i="1"/>
  <c r="BO80" i="1"/>
  <c r="BO10" i="1"/>
  <c r="BO98" i="1"/>
  <c r="BO102" i="1"/>
  <c r="BO17" i="1"/>
  <c r="BO37" i="1"/>
  <c r="BO7" i="1"/>
  <c r="BO11" i="1"/>
  <c r="BO14" i="1"/>
  <c r="BO78" i="1"/>
  <c r="BO107" i="1"/>
  <c r="BO90" i="1"/>
  <c r="BO104" i="1"/>
  <c r="BO95" i="1"/>
  <c r="BO83" i="1"/>
  <c r="BO22" i="1"/>
  <c r="BO26" i="1"/>
  <c r="BO31" i="1"/>
  <c r="BO35" i="1"/>
  <c r="BO39" i="1"/>
  <c r="BO43" i="1"/>
  <c r="BO48" i="1"/>
  <c r="BO53" i="1"/>
  <c r="BO58" i="1"/>
  <c r="BO91" i="1"/>
  <c r="BO84" i="1"/>
  <c r="BO126" i="1"/>
  <c r="BO132" i="1"/>
  <c r="BO111" i="1"/>
  <c r="BO76" i="1"/>
  <c r="BO67" i="1"/>
  <c r="BO133" i="1"/>
  <c r="BO21" i="1"/>
  <c r="BO130" i="1"/>
  <c r="BO89" i="1"/>
  <c r="BO73" i="1"/>
  <c r="BO64" i="1"/>
  <c r="BO136" i="1"/>
  <c r="BO23" i="1"/>
  <c r="BO28" i="1"/>
  <c r="BO32" i="1"/>
  <c r="BO40" i="1"/>
  <c r="BO44" i="1"/>
  <c r="BO49" i="1"/>
  <c r="BO54" i="1"/>
  <c r="BO59" i="1"/>
  <c r="BO94" i="1"/>
  <c r="BO121" i="1"/>
  <c r="BO20" i="1"/>
  <c r="BS127" i="1" l="1"/>
  <c r="BT127" i="1" s="1"/>
  <c r="BS128" i="1"/>
  <c r="BT128" i="1" s="1"/>
  <c r="BS65" i="1"/>
  <c r="BT65" i="1" s="1"/>
  <c r="BS51" i="1"/>
  <c r="BT51" i="1" s="1"/>
  <c r="BS7" i="1"/>
  <c r="BT7" i="1" s="1"/>
  <c r="BS11" i="1"/>
  <c r="BT11" i="1" s="1"/>
  <c r="BS13" i="1"/>
  <c r="BT13" i="1" s="1"/>
  <c r="BS9" i="1"/>
  <c r="BT9" i="1" s="1"/>
  <c r="BS54" i="1"/>
  <c r="BT54" i="1" s="1"/>
  <c r="BZ28" i="1"/>
  <c r="CA28" i="1" s="1"/>
  <c r="BZ29" i="1"/>
  <c r="CA29" i="1" s="1"/>
  <c r="BZ30" i="1"/>
  <c r="CA30" i="1" s="1"/>
  <c r="BZ32" i="1"/>
  <c r="CA32" i="1" s="1"/>
  <c r="BZ34" i="1"/>
  <c r="CA34" i="1" s="1"/>
  <c r="BZ37" i="1"/>
  <c r="CA37" i="1" s="1"/>
  <c r="BZ39" i="1"/>
  <c r="CA39" i="1" s="1"/>
  <c r="BZ41" i="1"/>
  <c r="CA41" i="1" s="1"/>
  <c r="BZ31" i="1"/>
  <c r="CA31" i="1" s="1"/>
  <c r="BZ33" i="1"/>
  <c r="CA33" i="1" s="1"/>
  <c r="BZ35" i="1"/>
  <c r="CA35" i="1" s="1"/>
  <c r="BZ36" i="1"/>
  <c r="CA36" i="1" s="1"/>
  <c r="BZ38" i="1"/>
  <c r="CA38" i="1" s="1"/>
  <c r="BZ40" i="1"/>
  <c r="CA40" i="1" s="1"/>
  <c r="BZ43" i="1"/>
  <c r="CA43" i="1" s="1"/>
  <c r="BZ45" i="1"/>
  <c r="CA45" i="1" s="1"/>
  <c r="BZ47" i="1"/>
  <c r="CA47" i="1" s="1"/>
  <c r="BZ49" i="1"/>
  <c r="CA49" i="1" s="1"/>
  <c r="BZ44" i="1"/>
  <c r="CA44" i="1" s="1"/>
  <c r="BZ46" i="1"/>
  <c r="CA46" i="1" s="1"/>
  <c r="BZ48" i="1"/>
  <c r="CA48" i="1" s="1"/>
  <c r="BS69" i="1"/>
  <c r="BT69" i="1" s="1"/>
  <c r="BS71" i="1"/>
  <c r="BT71" i="1" s="1"/>
  <c r="BS73" i="1"/>
  <c r="BT73" i="1" s="1"/>
  <c r="BS68" i="1"/>
  <c r="BT68" i="1" s="1"/>
  <c r="BS70" i="1"/>
  <c r="BT70" i="1" s="1"/>
  <c r="BS72" i="1"/>
  <c r="BT72" i="1" s="1"/>
  <c r="BS74" i="1"/>
  <c r="BT74" i="1" s="1"/>
  <c r="BS67" i="1"/>
  <c r="BT67" i="1" s="1"/>
  <c r="BS93" i="1"/>
  <c r="BT93" i="1" s="1"/>
  <c r="BS95" i="1"/>
  <c r="BT95" i="1" s="1"/>
  <c r="BS97" i="1"/>
  <c r="BT97" i="1" s="1"/>
  <c r="BS91" i="1"/>
  <c r="BT91" i="1" s="1"/>
  <c r="BS92" i="1"/>
  <c r="BT92" i="1" s="1"/>
  <c r="BS94" i="1"/>
  <c r="BT94" i="1" s="1"/>
  <c r="BS96" i="1"/>
  <c r="BT96" i="1" s="1"/>
  <c r="BS98" i="1"/>
  <c r="BT98" i="1" s="1"/>
  <c r="BS142" i="1"/>
  <c r="BT142" i="1" s="1"/>
  <c r="BS143" i="1"/>
  <c r="BT143" i="1" s="1"/>
  <c r="BS144" i="1"/>
  <c r="BT144" i="1" s="1"/>
  <c r="BS145" i="1"/>
  <c r="BT145" i="1" s="1"/>
  <c r="BS146" i="1"/>
  <c r="BT146" i="1" s="1"/>
  <c r="BS147" i="1"/>
  <c r="BT147" i="1" s="1"/>
  <c r="BS148" i="1"/>
  <c r="BT148" i="1" s="1"/>
  <c r="BS141" i="1"/>
  <c r="BT141" i="1" s="1"/>
  <c r="BS43" i="1"/>
  <c r="BT43" i="1" s="1"/>
  <c r="BS45" i="1"/>
  <c r="BT45" i="1" s="1"/>
  <c r="BS47" i="1"/>
  <c r="BT47" i="1" s="1"/>
  <c r="BS49" i="1"/>
  <c r="BT49" i="1" s="1"/>
  <c r="BS44" i="1"/>
  <c r="BT44" i="1" s="1"/>
  <c r="BS46" i="1"/>
  <c r="BT46" i="1" s="1"/>
  <c r="BS48" i="1"/>
  <c r="BT48" i="1" s="1"/>
  <c r="BS42" i="1"/>
  <c r="BT42" i="1" s="1"/>
  <c r="BS15" i="1"/>
  <c r="BT15" i="1" s="1"/>
  <c r="BS6" i="1"/>
  <c r="BT6" i="1" s="1"/>
  <c r="BS16" i="1"/>
  <c r="BT16" i="1" s="1"/>
  <c r="BS12" i="1"/>
  <c r="BT12" i="1" s="1"/>
  <c r="BS14" i="1"/>
  <c r="BT14" i="1" s="1"/>
  <c r="BS5" i="1"/>
  <c r="BT5" i="1" s="1"/>
  <c r="BS63" i="1"/>
  <c r="BT63" i="1" s="1"/>
  <c r="BS59" i="1"/>
  <c r="BT59" i="1" s="1"/>
  <c r="BS55" i="1"/>
  <c r="BT55" i="1" s="1"/>
  <c r="BS64" i="1"/>
  <c r="BT64" i="1" s="1"/>
  <c r="BS60" i="1"/>
  <c r="BT60" i="1" s="1"/>
  <c r="BS56" i="1"/>
  <c r="BT56" i="1" s="1"/>
  <c r="BS52" i="1"/>
  <c r="BT52" i="1" s="1"/>
  <c r="BS30" i="1"/>
  <c r="BT30" i="1" s="1"/>
  <c r="BS32" i="1"/>
  <c r="BT32" i="1" s="1"/>
  <c r="BS34" i="1"/>
  <c r="BT34" i="1" s="1"/>
  <c r="BS37" i="1"/>
  <c r="BT37" i="1" s="1"/>
  <c r="BS39" i="1"/>
  <c r="BT39" i="1" s="1"/>
  <c r="BS41" i="1"/>
  <c r="BT41" i="1" s="1"/>
  <c r="BS29" i="1"/>
  <c r="BT29" i="1" s="1"/>
  <c r="BS31" i="1"/>
  <c r="BT31" i="1" s="1"/>
  <c r="BS33" i="1"/>
  <c r="BT33" i="1" s="1"/>
  <c r="BS35" i="1"/>
  <c r="BT35" i="1" s="1"/>
  <c r="BS36" i="1"/>
  <c r="BT36" i="1" s="1"/>
  <c r="BS38" i="1"/>
  <c r="BT38" i="1" s="1"/>
  <c r="BS40" i="1"/>
  <c r="BT40" i="1" s="1"/>
  <c r="BS28" i="1"/>
  <c r="BT28" i="1" s="1"/>
  <c r="BS77" i="1"/>
  <c r="BT77" i="1" s="1"/>
  <c r="BS79" i="1"/>
  <c r="BT79" i="1" s="1"/>
  <c r="BS81" i="1"/>
  <c r="BT81" i="1" s="1"/>
  <c r="BS83" i="1"/>
  <c r="BT83" i="1" s="1"/>
  <c r="BS85" i="1"/>
  <c r="BT85" i="1" s="1"/>
  <c r="BS87" i="1"/>
  <c r="BT87" i="1" s="1"/>
  <c r="BS89" i="1"/>
  <c r="BT89" i="1" s="1"/>
  <c r="BS76" i="1"/>
  <c r="BT76" i="1" s="1"/>
  <c r="BS78" i="1"/>
  <c r="BT78" i="1" s="1"/>
  <c r="BS80" i="1"/>
  <c r="BT80" i="1" s="1"/>
  <c r="BS82" i="1"/>
  <c r="BT82" i="1" s="1"/>
  <c r="BS84" i="1"/>
  <c r="BT84" i="1" s="1"/>
  <c r="BS86" i="1"/>
  <c r="BT86" i="1" s="1"/>
  <c r="BS88" i="1"/>
  <c r="BT88" i="1" s="1"/>
  <c r="BS90" i="1"/>
  <c r="BT90" i="1" s="1"/>
  <c r="BS116" i="1"/>
  <c r="BT116" i="1" s="1"/>
  <c r="BS118" i="1"/>
  <c r="BT118" i="1" s="1"/>
  <c r="BS120" i="1"/>
  <c r="BT120" i="1" s="1"/>
  <c r="BS122" i="1"/>
  <c r="BT122" i="1" s="1"/>
  <c r="BS115" i="1"/>
  <c r="BT115" i="1" s="1"/>
  <c r="BS117" i="1"/>
  <c r="BT117" i="1" s="1"/>
  <c r="BS119" i="1"/>
  <c r="BT119" i="1" s="1"/>
  <c r="BS121" i="1"/>
  <c r="BT121" i="1" s="1"/>
  <c r="BZ4" i="1"/>
  <c r="CA4" i="1" s="1"/>
  <c r="BZ5" i="1"/>
  <c r="CA5" i="1" s="1"/>
  <c r="BZ6" i="1"/>
  <c r="CA6" i="1" s="1"/>
  <c r="BZ7" i="1"/>
  <c r="CA7" i="1" s="1"/>
  <c r="BZ8" i="1"/>
  <c r="CA8" i="1" s="1"/>
  <c r="BZ9" i="1"/>
  <c r="CA9" i="1" s="1"/>
  <c r="BZ10" i="1"/>
  <c r="CA10" i="1" s="1"/>
  <c r="BZ11" i="1"/>
  <c r="CA11" i="1" s="1"/>
  <c r="BZ12" i="1"/>
  <c r="CA12" i="1" s="1"/>
  <c r="BZ14" i="1"/>
  <c r="CA14" i="1" s="1"/>
  <c r="BZ15" i="1"/>
  <c r="CA15" i="1" s="1"/>
  <c r="BZ16" i="1"/>
  <c r="CA16" i="1" s="1"/>
  <c r="BZ17" i="1"/>
  <c r="CA17" i="1" s="1"/>
  <c r="BZ18" i="1"/>
  <c r="CA18" i="1" s="1"/>
  <c r="BZ3" i="1"/>
  <c r="CA3" i="1" s="1"/>
  <c r="BZ20" i="1"/>
  <c r="CA20" i="1" s="1"/>
  <c r="BZ22" i="1"/>
  <c r="CA22" i="1" s="1"/>
  <c r="BZ24" i="1"/>
  <c r="CA24" i="1" s="1"/>
  <c r="BZ26" i="1"/>
  <c r="CA26" i="1" s="1"/>
  <c r="BZ21" i="1"/>
  <c r="CA21" i="1" s="1"/>
  <c r="BZ23" i="1"/>
  <c r="CA23" i="1" s="1"/>
  <c r="BZ25" i="1"/>
  <c r="CA25" i="1" s="1"/>
  <c r="BZ19" i="1"/>
  <c r="CA19" i="1" s="1"/>
  <c r="BS10" i="1"/>
  <c r="BT10" i="1" s="1"/>
  <c r="BS17" i="1"/>
  <c r="BT17" i="1" s="1"/>
  <c r="BS8" i="1"/>
  <c r="BT8" i="1" s="1"/>
  <c r="BS18" i="1"/>
  <c r="BT18" i="1" s="1"/>
  <c r="BZ42" i="1"/>
  <c r="CA42" i="1" s="1"/>
  <c r="BS21" i="1"/>
  <c r="BT21" i="1" s="1"/>
  <c r="BS23" i="1"/>
  <c r="BT23" i="1" s="1"/>
  <c r="BS25" i="1"/>
  <c r="BT25" i="1" s="1"/>
  <c r="BS20" i="1"/>
  <c r="BT20" i="1" s="1"/>
  <c r="BS22" i="1"/>
  <c r="BT22" i="1" s="1"/>
  <c r="BS24" i="1"/>
  <c r="BT24" i="1" s="1"/>
  <c r="BS26" i="1"/>
  <c r="BT26" i="1" s="1"/>
  <c r="BS19" i="1"/>
  <c r="BT19" i="1" s="1"/>
  <c r="BS66" i="1"/>
  <c r="BT66" i="1" s="1"/>
  <c r="BS61" i="1"/>
  <c r="BT61" i="1" s="1"/>
  <c r="BS57" i="1"/>
  <c r="BT57" i="1" s="1"/>
  <c r="BS53" i="1"/>
  <c r="BT53" i="1" s="1"/>
  <c r="BS62" i="1"/>
  <c r="BT62" i="1" s="1"/>
  <c r="BS58" i="1"/>
  <c r="BT58" i="1" s="1"/>
  <c r="BS101" i="1"/>
  <c r="BT101" i="1" s="1"/>
  <c r="BS103" i="1"/>
  <c r="BT103" i="1" s="1"/>
  <c r="BS105" i="1"/>
  <c r="BT105" i="1" s="1"/>
  <c r="BS107" i="1"/>
  <c r="BT107" i="1" s="1"/>
  <c r="BS109" i="1"/>
  <c r="BT109" i="1" s="1"/>
  <c r="BS111" i="1"/>
  <c r="BT111" i="1" s="1"/>
  <c r="BS113" i="1"/>
  <c r="BT113" i="1" s="1"/>
  <c r="BS100" i="1"/>
  <c r="BT100" i="1" s="1"/>
  <c r="BS102" i="1"/>
  <c r="BT102" i="1" s="1"/>
  <c r="BS104" i="1"/>
  <c r="BT104" i="1" s="1"/>
  <c r="BS106" i="1"/>
  <c r="BT106" i="1" s="1"/>
  <c r="BS108" i="1"/>
  <c r="BT108" i="1" s="1"/>
  <c r="BS110" i="1"/>
  <c r="BT110" i="1" s="1"/>
  <c r="BS112" i="1"/>
  <c r="BT112" i="1" s="1"/>
  <c r="BS114" i="1"/>
  <c r="BT114" i="1" s="1"/>
  <c r="BS125" i="1"/>
  <c r="BT125" i="1" s="1"/>
  <c r="BS129" i="1"/>
  <c r="BT129" i="1" s="1"/>
  <c r="BS131" i="1"/>
  <c r="BT131" i="1" s="1"/>
  <c r="BS133" i="1"/>
  <c r="BT133" i="1" s="1"/>
  <c r="BS135" i="1"/>
  <c r="BT135" i="1" s="1"/>
  <c r="BS137" i="1"/>
  <c r="BT137" i="1" s="1"/>
  <c r="BS139" i="1"/>
  <c r="BT139" i="1" s="1"/>
  <c r="BS126" i="1"/>
  <c r="BT126" i="1" s="1"/>
  <c r="BS130" i="1"/>
  <c r="BT130" i="1" s="1"/>
  <c r="BS132" i="1"/>
  <c r="BT132" i="1" s="1"/>
  <c r="BS134" i="1"/>
  <c r="BT134" i="1" s="1"/>
  <c r="BS136" i="1"/>
  <c r="BT136" i="1" s="1"/>
  <c r="BS138" i="1"/>
  <c r="BT138" i="1" s="1"/>
  <c r="BS140" i="1"/>
  <c r="BT140" i="1" s="1"/>
  <c r="BS124" i="1"/>
  <c r="BT124" i="1" s="1"/>
</calcChain>
</file>

<file path=xl/comments1.xml><?xml version="1.0" encoding="utf-8"?>
<comments xmlns="http://schemas.openxmlformats.org/spreadsheetml/2006/main">
  <authors>
    <author>Mazloum, Naveed G</author>
  </authors>
  <commentList>
    <comment ref="BZ1" authorId="0">
      <text>
        <r>
          <rPr>
            <b/>
            <sz val="9"/>
            <color indexed="81"/>
            <rFont val="Tahoma"/>
            <family val="2"/>
          </rPr>
          <t>Mazloum, Naveed G:</t>
        </r>
        <r>
          <rPr>
            <sz val="9"/>
            <color indexed="81"/>
            <rFont val="Tahoma"/>
            <family val="2"/>
          </rPr>
          <t xml:space="preserve">
Last Year (.6) Previous Year (.3) Least Recent Year (.1)</t>
        </r>
      </text>
    </comment>
    <comment ref="BE2" authorId="0">
      <text>
        <r>
          <rPr>
            <b/>
            <sz val="9"/>
            <color indexed="81"/>
            <rFont val="Tahoma"/>
            <charset val="1"/>
          </rPr>
          <t>Mazloum, Naveed G:</t>
        </r>
        <r>
          <rPr>
            <sz val="9"/>
            <color indexed="81"/>
            <rFont val="Tahoma"/>
            <charset val="1"/>
          </rPr>
          <t xml:space="preserve">
Last Year (.6) Previous Year (.3) Least Recent Year (.1)</t>
        </r>
      </text>
    </comment>
  </commentList>
</comments>
</file>

<file path=xl/sharedStrings.xml><?xml version="1.0" encoding="utf-8"?>
<sst xmlns="http://schemas.openxmlformats.org/spreadsheetml/2006/main" count="569" uniqueCount="171">
  <si>
    <t>2010-2011</t>
  </si>
  <si>
    <t>2011-2012</t>
  </si>
  <si>
    <t>2012-2013</t>
  </si>
  <si>
    <t>2012-2013 Ranked Names</t>
  </si>
  <si>
    <t>2010-2013 Ranked Names</t>
  </si>
  <si>
    <t>Average Ranked</t>
  </si>
  <si>
    <t>Optimus-Reim</t>
  </si>
  <si>
    <t>Games</t>
  </si>
  <si>
    <t>Goals</t>
  </si>
  <si>
    <t>Pro-Rated Goals</t>
  </si>
  <si>
    <t>Player Ratio</t>
  </si>
  <si>
    <t>Difference</t>
  </si>
  <si>
    <t>Assists</t>
  </si>
  <si>
    <t>Pro-Rated Assists</t>
  </si>
  <si>
    <t>PPP</t>
  </si>
  <si>
    <t>Pro-Rated PPP</t>
  </si>
  <si>
    <t>SOG</t>
  </si>
  <si>
    <t>Pro-Rated SOG</t>
  </si>
  <si>
    <t>SUB-TOTAL</t>
  </si>
  <si>
    <t>TOTAL</t>
  </si>
  <si>
    <t>James Neal</t>
  </si>
  <si>
    <t>Phil Kessel</t>
  </si>
  <si>
    <t>Nicklas Backstrom</t>
  </si>
  <si>
    <t>Jordan Eberle</t>
  </si>
  <si>
    <t>Joffrey Lupul</t>
  </si>
  <si>
    <t>Anze Kopitar</t>
  </si>
  <si>
    <t>Loui Eriksson</t>
  </si>
  <si>
    <t>Vincent Lecavalier</t>
  </si>
  <si>
    <t>Jason Pominville</t>
  </si>
  <si>
    <t>Tomas Plekanec</t>
  </si>
  <si>
    <t>Teddy Purcell</t>
  </si>
  <si>
    <t>Alexander Steen</t>
  </si>
  <si>
    <t>Sam Gagner</t>
  </si>
  <si>
    <t>Shawn Matthias</t>
  </si>
  <si>
    <t>Gregory Campbell</t>
  </si>
  <si>
    <t>Christian Ehrhoff</t>
  </si>
  <si>
    <t>Andrei Markov</t>
  </si>
  <si>
    <t>James Wisniewski</t>
  </si>
  <si>
    <t>Brian Campbell</t>
  </si>
  <si>
    <t>Dennis Wideman</t>
  </si>
  <si>
    <t>Francois Beauchemin</t>
  </si>
  <si>
    <t>Duncan Keith</t>
  </si>
  <si>
    <t>Jason Garrison</t>
  </si>
  <si>
    <t>Girouxsome Twosome</t>
  </si>
  <si>
    <t>Evgeni Malkin</t>
  </si>
  <si>
    <t>Claude Giroux</t>
  </si>
  <si>
    <t>Henrik Zetterberg</t>
  </si>
  <si>
    <t>John Tavares</t>
  </si>
  <si>
    <t>Jason Spezza</t>
  </si>
  <si>
    <t>Joe Pavelski</t>
  </si>
  <si>
    <t>Jakub Voracek</t>
  </si>
  <si>
    <t>Patrick Marleau</t>
  </si>
  <si>
    <t>Marian Hossa</t>
  </si>
  <si>
    <t>Ryan Getzlaf</t>
  </si>
  <si>
    <t>Max Pacioretty</t>
  </si>
  <si>
    <t>Nazem Kadri</t>
  </si>
  <si>
    <t>Patrice Bergeron</t>
  </si>
  <si>
    <t>NA</t>
  </si>
  <si>
    <t>Justin Williams</t>
  </si>
  <si>
    <t>James van Riemsdyk</t>
  </si>
  <si>
    <t>Alex Pietrangelo</t>
  </si>
  <si>
    <t>Jay Bouwmeester</t>
  </si>
  <si>
    <t>Erik Karlsson</t>
  </si>
  <si>
    <t>Dustin Byfuglien</t>
  </si>
  <si>
    <t>Alexander Edler</t>
  </si>
  <si>
    <t>John Carlson</t>
  </si>
  <si>
    <t>Victor Hedman</t>
  </si>
  <si>
    <t>Roman Josi</t>
  </si>
  <si>
    <t>Chance of Fleury's</t>
  </si>
  <si>
    <t>Chance Of Fleury's</t>
  </si>
  <si>
    <t>Daniel Sedin</t>
  </si>
  <si>
    <t>Mike Riberio</t>
  </si>
  <si>
    <t>Henrik Sedin</t>
  </si>
  <si>
    <t>Jonathan Toews</t>
  </si>
  <si>
    <t>Patrick Sharp</t>
  </si>
  <si>
    <t>Micheal Ryder</t>
  </si>
  <si>
    <t>Jarome Iginla</t>
  </si>
  <si>
    <t>Troy Brouwer</t>
  </si>
  <si>
    <t>P.A. Parenteau</t>
  </si>
  <si>
    <t>Ryan Nugent-Hopkins</t>
  </si>
  <si>
    <t>Jordan Staal</t>
  </si>
  <si>
    <t>Patrik Elias</t>
  </si>
  <si>
    <t>Tomas Fleischmann</t>
  </si>
  <si>
    <t>Evander Kane</t>
  </si>
  <si>
    <t>Brad Boyes</t>
  </si>
  <si>
    <t>Nick Leddy</t>
  </si>
  <si>
    <t>Mike Green</t>
  </si>
  <si>
    <t>Dan Boyle</t>
  </si>
  <si>
    <t>Lubomir Visnovsky</t>
  </si>
  <si>
    <t>Tobias Enstrom</t>
  </si>
  <si>
    <t>Brent Burns</t>
  </si>
  <si>
    <t>Sergei Gonchar</t>
  </si>
  <si>
    <t>Kevin Shattenkirk</t>
  </si>
  <si>
    <t>Stammer Time</t>
  </si>
  <si>
    <t>Steven Stamkos</t>
  </si>
  <si>
    <t>Corey Perry</t>
  </si>
  <si>
    <t>Martin St.Louis</t>
  </si>
  <si>
    <t>Zach Parise</t>
  </si>
  <si>
    <t>Chris Kunitz</t>
  </si>
  <si>
    <t>Rick Nash</t>
  </si>
  <si>
    <t>Pavel Datsyuk</t>
  </si>
  <si>
    <t>Joe Thornton</t>
  </si>
  <si>
    <t>Ray Whitney</t>
  </si>
  <si>
    <t>Marian Gaborik</t>
  </si>
  <si>
    <t>Andrew Ladd</t>
  </si>
  <si>
    <t>Micheal Cammalleri</t>
  </si>
  <si>
    <t>Milan Michalek</t>
  </si>
  <si>
    <t>Pacsal Dupuis</t>
  </si>
  <si>
    <t>David Clarkson</t>
  </si>
  <si>
    <t>Marek Zidlicky</t>
  </si>
  <si>
    <t>Kris Letang</t>
  </si>
  <si>
    <t>Shea Weber</t>
  </si>
  <si>
    <t>Dion Phaneuf</t>
  </si>
  <si>
    <t>Sheldon Souray*</t>
  </si>
  <si>
    <t>Justin Schultz</t>
  </si>
  <si>
    <t>Cody Franson</t>
  </si>
  <si>
    <t>Zdeno Chara</t>
  </si>
  <si>
    <t>Mr. Mo-mentum</t>
  </si>
  <si>
    <t>Alex Ovechkin</t>
  </si>
  <si>
    <t>Ilya Kovalchuk</t>
  </si>
  <si>
    <t>Patrick Kane</t>
  </si>
  <si>
    <t>Tyler Seguin</t>
  </si>
  <si>
    <t>Thomas Vanek</t>
  </si>
  <si>
    <t>Eric Staal</t>
  </si>
  <si>
    <t>Taylor Hall</t>
  </si>
  <si>
    <t>Matt Moulson</t>
  </si>
  <si>
    <t>Mikko Koivu</t>
  </si>
  <si>
    <t>Jamie Benn</t>
  </si>
  <si>
    <t>Alexander Semin</t>
  </si>
  <si>
    <t>David Krejci</t>
  </si>
  <si>
    <t>Matt Duchene</t>
  </si>
  <si>
    <t>Derek Stepan</t>
  </si>
  <si>
    <t>Blake Wheeler</t>
  </si>
  <si>
    <t>Jack Johnson</t>
  </si>
  <si>
    <t>Kimmo Timonen</t>
  </si>
  <si>
    <t>Keith Yandle</t>
  </si>
  <si>
    <t>Niklas Kronwall</t>
  </si>
  <si>
    <t>Mark Streit*</t>
  </si>
  <si>
    <t>Drew Doughty</t>
  </si>
  <si>
    <t>Alex Goligoski</t>
  </si>
  <si>
    <t>Justin Faulk</t>
  </si>
  <si>
    <t>Getting Iggy With It</t>
  </si>
  <si>
    <t>Sidney Crosby</t>
  </si>
  <si>
    <t>David Backes</t>
  </si>
  <si>
    <t>Logan Couture</t>
  </si>
  <si>
    <t>Brad Richards</t>
  </si>
  <si>
    <t>Jeff Carter</t>
  </si>
  <si>
    <t>Teemu Selanne</t>
  </si>
  <si>
    <t>Patric Hornqvist</t>
  </si>
  <si>
    <t>Jeff Skinner</t>
  </si>
  <si>
    <t>Bobby Ryan</t>
  </si>
  <si>
    <t>Chris Stewart</t>
  </si>
  <si>
    <t>Mike Richards</t>
  </si>
  <si>
    <t>Kyle Turris</t>
  </si>
  <si>
    <t>Vladimir Tarasenko</t>
  </si>
  <si>
    <t>Mikael Granlund</t>
  </si>
  <si>
    <t>David Legwand</t>
  </si>
  <si>
    <t>Sami Salo</t>
  </si>
  <si>
    <t>P.K. Subban</t>
  </si>
  <si>
    <t>Brent Seabrook</t>
  </si>
  <si>
    <t>Ryan Suter</t>
  </si>
  <si>
    <t>Zach Bogosian</t>
  </si>
  <si>
    <t>Oliver Ekman-Larsson</t>
  </si>
  <si>
    <t>Slava Voynov</t>
  </si>
  <si>
    <t>Michael Del Zotto</t>
  </si>
  <si>
    <t>TOTALS</t>
  </si>
  <si>
    <t>PLAYER RATIO'S</t>
  </si>
  <si>
    <t>No.</t>
  </si>
  <si>
    <t>Desired No.</t>
  </si>
  <si>
    <t>AVG.</t>
  </si>
  <si>
    <t>Daniel Alfredsson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</si>
</sst>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215" x14ac:knownFonts="1">
    <font>
      <sz val="10"/>
      <color rgb="FF000000"/>
      <name val="Arial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FFFF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7F7F7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theme="0" tint="-0.499984740745262"/>
      <name val="Arial"/>
      <family val="2"/>
    </font>
    <font>
      <b/>
      <sz val="12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76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E6B8A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28">
    <border>
      <left/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</borders>
  <cellStyleXfs count="1">
    <xf numFmtId="0" fontId="0" fillId="0" borderId="0"/>
  </cellStyleXfs>
  <cellXfs count="496">
    <xf numFmtId="0" fontId="0" fillId="0" borderId="0" xfId="0" applyAlignment="1">
      <alignment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10" fillId="7" borderId="4" xfId="0" applyNumberFormat="1" applyFont="1" applyFill="1" applyBorder="1" applyAlignment="1">
      <alignment horizontal="center" vertical="center" wrapText="1"/>
    </xf>
    <xf numFmtId="3" fontId="13" fillId="10" borderId="5" xfId="0" applyNumberFormat="1" applyFont="1" applyFill="1" applyBorder="1" applyAlignment="1">
      <alignment horizontal="center" vertical="center" wrapText="1"/>
    </xf>
    <xf numFmtId="0" fontId="15" fillId="12" borderId="6" xfId="0" applyFont="1" applyFill="1" applyBorder="1" applyAlignment="1">
      <alignment horizontal="center" vertical="center" wrapText="1"/>
    </xf>
    <xf numFmtId="4" fontId="19" fillId="16" borderId="8" xfId="0" applyNumberFormat="1" applyFont="1" applyFill="1" applyBorder="1" applyAlignment="1">
      <alignment horizontal="center" vertical="center" wrapText="1"/>
    </xf>
    <xf numFmtId="3" fontId="22" fillId="19" borderId="9" xfId="0" applyNumberFormat="1" applyFont="1" applyFill="1" applyBorder="1" applyAlignment="1">
      <alignment horizontal="center" vertical="center" wrapText="1"/>
    </xf>
    <xf numFmtId="3" fontId="23" fillId="20" borderId="10" xfId="0" applyNumberFormat="1" applyFont="1" applyFill="1" applyBorder="1" applyAlignment="1">
      <alignment horizontal="center" vertical="center" wrapText="1"/>
    </xf>
    <xf numFmtId="4" fontId="24" fillId="21" borderId="11" xfId="0" applyNumberFormat="1" applyFont="1" applyFill="1" applyBorder="1" applyAlignment="1">
      <alignment horizontal="center" vertical="center" wrapText="1"/>
    </xf>
    <xf numFmtId="164" fontId="26" fillId="23" borderId="13" xfId="0" applyNumberFormat="1" applyFont="1" applyFill="1" applyBorder="1" applyAlignment="1">
      <alignment horizontal="center" vertical="center" wrapText="1"/>
    </xf>
    <xf numFmtId="4" fontId="29" fillId="25" borderId="15" xfId="0" applyNumberFormat="1" applyFont="1" applyFill="1" applyBorder="1" applyAlignment="1">
      <alignment horizontal="center" vertical="center" wrapText="1"/>
    </xf>
    <xf numFmtId="4" fontId="37" fillId="31" borderId="16" xfId="0" applyNumberFormat="1" applyFont="1" applyFill="1" applyBorder="1" applyAlignment="1">
      <alignment horizontal="center" vertical="center" wrapText="1"/>
    </xf>
    <xf numFmtId="164" fontId="39" fillId="33" borderId="17" xfId="0" applyNumberFormat="1" applyFont="1" applyFill="1" applyBorder="1" applyAlignment="1">
      <alignment horizontal="center" vertical="center" wrapText="1"/>
    </xf>
    <xf numFmtId="4" fontId="41" fillId="35" borderId="18" xfId="0" applyNumberFormat="1" applyFont="1" applyFill="1" applyBorder="1" applyAlignment="1">
      <alignment horizontal="center" vertical="center" wrapText="1"/>
    </xf>
    <xf numFmtId="3" fontId="45" fillId="39" borderId="19" xfId="0" applyNumberFormat="1" applyFont="1" applyFill="1" applyBorder="1" applyAlignment="1">
      <alignment horizontal="center" vertical="center" wrapText="1"/>
    </xf>
    <xf numFmtId="0" fontId="46" fillId="0" borderId="20" xfId="0" applyFont="1" applyBorder="1" applyAlignment="1">
      <alignment horizontal="center" vertical="center" wrapText="1"/>
    </xf>
    <xf numFmtId="4" fontId="50" fillId="42" borderId="22" xfId="0" applyNumberFormat="1" applyFont="1" applyFill="1" applyBorder="1" applyAlignment="1">
      <alignment horizontal="center" vertical="center" wrapText="1"/>
    </xf>
    <xf numFmtId="164" fontId="68" fillId="58" borderId="27" xfId="0" applyNumberFormat="1" applyFont="1" applyFill="1" applyBorder="1" applyAlignment="1">
      <alignment horizontal="center" vertical="center" wrapText="1"/>
    </xf>
    <xf numFmtId="4" fontId="73" fillId="63" borderId="28" xfId="0" applyNumberFormat="1" applyFont="1" applyFill="1" applyBorder="1" applyAlignment="1">
      <alignment horizontal="center" vertical="center" wrapText="1"/>
    </xf>
    <xf numFmtId="4" fontId="74" fillId="0" borderId="29" xfId="0" applyNumberFormat="1" applyFont="1" applyBorder="1" applyAlignment="1">
      <alignment horizontal="center" vertical="center" wrapText="1"/>
    </xf>
    <xf numFmtId="4" fontId="75" fillId="64" borderId="30" xfId="0" applyNumberFormat="1" applyFont="1" applyFill="1" applyBorder="1" applyAlignment="1">
      <alignment horizontal="center" vertical="center" wrapText="1"/>
    </xf>
    <xf numFmtId="4" fontId="76" fillId="65" borderId="31" xfId="0" applyNumberFormat="1" applyFont="1" applyFill="1" applyBorder="1" applyAlignment="1">
      <alignment horizontal="center" vertical="center" wrapText="1"/>
    </xf>
    <xf numFmtId="4" fontId="80" fillId="67" borderId="32" xfId="0" applyNumberFormat="1" applyFont="1" applyFill="1" applyBorder="1" applyAlignment="1">
      <alignment horizontal="center" vertical="center" wrapText="1"/>
    </xf>
    <xf numFmtId="164" fontId="81" fillId="68" borderId="34" xfId="0" applyNumberFormat="1" applyFont="1" applyFill="1" applyBorder="1" applyAlignment="1">
      <alignment horizontal="center" vertical="center" wrapText="1"/>
    </xf>
    <xf numFmtId="164" fontId="88" fillId="73" borderId="38" xfId="0" applyNumberFormat="1" applyFont="1" applyFill="1" applyBorder="1" applyAlignment="1">
      <alignment horizontal="center" vertical="center" wrapText="1"/>
    </xf>
    <xf numFmtId="164" fontId="94" fillId="77" borderId="40" xfId="0" applyNumberFormat="1" applyFont="1" applyFill="1" applyBorder="1" applyAlignment="1">
      <alignment horizontal="center" vertical="center" wrapText="1"/>
    </xf>
    <xf numFmtId="0" fontId="102" fillId="0" borderId="0" xfId="0" applyFont="1" applyAlignment="1">
      <alignment horizontal="center" vertical="center" wrapText="1"/>
    </xf>
    <xf numFmtId="3" fontId="103" fillId="84" borderId="41" xfId="0" applyNumberFormat="1" applyFont="1" applyFill="1" applyBorder="1" applyAlignment="1">
      <alignment horizontal="center" vertical="center" wrapText="1"/>
    </xf>
    <xf numFmtId="164" fontId="107" fillId="87" borderId="43" xfId="0" applyNumberFormat="1" applyFont="1" applyFill="1" applyBorder="1" applyAlignment="1">
      <alignment horizontal="center" vertical="center" wrapText="1"/>
    </xf>
    <xf numFmtId="164" fontId="115" fillId="95" borderId="45" xfId="0" applyNumberFormat="1" applyFont="1" applyFill="1" applyBorder="1" applyAlignment="1">
      <alignment horizontal="center" vertical="center" wrapText="1"/>
    </xf>
    <xf numFmtId="0" fontId="116" fillId="0" borderId="46" xfId="0" applyFont="1" applyBorder="1" applyAlignment="1">
      <alignment wrapText="1"/>
    </xf>
    <xf numFmtId="164" fontId="119" fillId="98" borderId="48" xfId="0" applyNumberFormat="1" applyFont="1" applyFill="1" applyBorder="1" applyAlignment="1">
      <alignment horizontal="center" vertical="center" wrapText="1"/>
    </xf>
    <xf numFmtId="4" fontId="127" fillId="105" borderId="52" xfId="0" applyNumberFormat="1" applyFont="1" applyFill="1" applyBorder="1" applyAlignment="1">
      <alignment horizontal="center" vertical="center" wrapText="1"/>
    </xf>
    <xf numFmtId="4" fontId="128" fillId="106" borderId="54" xfId="0" applyNumberFormat="1" applyFont="1" applyFill="1" applyBorder="1" applyAlignment="1">
      <alignment horizontal="center" vertical="center" wrapText="1"/>
    </xf>
    <xf numFmtId="0" fontId="134" fillId="110" borderId="57" xfId="0" applyFont="1" applyFill="1" applyBorder="1" applyAlignment="1">
      <alignment horizontal="center" vertical="center" wrapText="1"/>
    </xf>
    <xf numFmtId="0" fontId="137" fillId="113" borderId="59" xfId="0" applyFont="1" applyFill="1" applyBorder="1" applyAlignment="1">
      <alignment horizontal="center" vertical="center" wrapText="1"/>
    </xf>
    <xf numFmtId="164" fontId="138" fillId="114" borderId="60" xfId="0" applyNumberFormat="1" applyFont="1" applyFill="1" applyBorder="1" applyAlignment="1">
      <alignment horizontal="center" vertical="center" wrapText="1"/>
    </xf>
    <xf numFmtId="164" fontId="145" fillId="121" borderId="62" xfId="0" applyNumberFormat="1" applyFont="1" applyFill="1" applyBorder="1" applyAlignment="1">
      <alignment horizontal="center" vertical="center" wrapText="1"/>
    </xf>
    <xf numFmtId="0" fontId="147" fillId="123" borderId="0" xfId="0" applyFont="1" applyFill="1" applyAlignment="1">
      <alignment horizontal="center" vertical="center" wrapText="1"/>
    </xf>
    <xf numFmtId="164" fontId="151" fillId="126" borderId="65" xfId="0" applyNumberFormat="1" applyFont="1" applyFill="1" applyBorder="1" applyAlignment="1">
      <alignment horizontal="center" vertical="center" wrapText="1"/>
    </xf>
    <xf numFmtId="4" fontId="165" fillId="139" borderId="67" xfId="0" applyNumberFormat="1" applyFont="1" applyFill="1" applyBorder="1" applyAlignment="1">
      <alignment horizontal="center" vertical="center" wrapText="1"/>
    </xf>
    <xf numFmtId="0" fontId="171" fillId="0" borderId="0" xfId="0" applyFont="1" applyAlignment="1">
      <alignment wrapText="1"/>
    </xf>
    <xf numFmtId="164" fontId="172" fillId="144" borderId="70" xfId="0" applyNumberFormat="1" applyFont="1" applyFill="1" applyBorder="1" applyAlignment="1">
      <alignment horizontal="center" vertical="center" wrapText="1"/>
    </xf>
    <xf numFmtId="4" fontId="175" fillId="147" borderId="71" xfId="0" applyNumberFormat="1" applyFont="1" applyFill="1" applyBorder="1" applyAlignment="1">
      <alignment horizontal="center" vertical="center" wrapText="1"/>
    </xf>
    <xf numFmtId="164" fontId="177" fillId="149" borderId="72" xfId="0" applyNumberFormat="1" applyFont="1" applyFill="1" applyBorder="1" applyAlignment="1">
      <alignment horizontal="center" vertical="center" wrapText="1"/>
    </xf>
    <xf numFmtId="2" fontId="180" fillId="0" borderId="73" xfId="0" applyNumberFormat="1" applyFont="1" applyBorder="1" applyAlignment="1">
      <alignment horizontal="center" vertical="center" wrapText="1"/>
    </xf>
    <xf numFmtId="4" fontId="186" fillId="156" borderId="76" xfId="0" applyNumberFormat="1" applyFont="1" applyFill="1" applyBorder="1" applyAlignment="1">
      <alignment horizontal="center" vertical="center" wrapText="1"/>
    </xf>
    <xf numFmtId="3" fontId="191" fillId="161" borderId="77" xfId="0" applyNumberFormat="1" applyFont="1" applyFill="1" applyBorder="1" applyAlignment="1">
      <alignment horizontal="center" vertical="center" wrapText="1"/>
    </xf>
    <xf numFmtId="164" fontId="193" fillId="163" borderId="79" xfId="0" applyNumberFormat="1" applyFont="1" applyFill="1" applyBorder="1" applyAlignment="1">
      <alignment horizontal="center" vertical="center" wrapText="1"/>
    </xf>
    <xf numFmtId="3" fontId="197" fillId="166" borderId="81" xfId="0" applyNumberFormat="1" applyFont="1" applyFill="1" applyBorder="1" applyAlignment="1">
      <alignment horizontal="center" vertical="center" wrapText="1"/>
    </xf>
    <xf numFmtId="4" fontId="198" fillId="167" borderId="82" xfId="0" applyNumberFormat="1" applyFont="1" applyFill="1" applyBorder="1" applyAlignment="1">
      <alignment horizontal="center" vertical="center" wrapText="1"/>
    </xf>
    <xf numFmtId="4" fontId="200" fillId="0" borderId="84" xfId="0" applyNumberFormat="1" applyFont="1" applyBorder="1" applyAlignment="1">
      <alignment horizontal="center" vertical="center" wrapText="1"/>
    </xf>
    <xf numFmtId="4" fontId="202" fillId="169" borderId="86" xfId="0" applyNumberFormat="1" applyFont="1" applyFill="1" applyBorder="1" applyAlignment="1">
      <alignment horizontal="center" vertical="center" wrapText="1"/>
    </xf>
    <xf numFmtId="4" fontId="203" fillId="170" borderId="87" xfId="0" applyNumberFormat="1" applyFont="1" applyFill="1" applyBorder="1" applyAlignment="1">
      <alignment horizontal="center" vertical="center" wrapText="1"/>
    </xf>
    <xf numFmtId="164" fontId="204" fillId="171" borderId="88" xfId="0" applyNumberFormat="1" applyFont="1" applyFill="1" applyBorder="1" applyAlignment="1">
      <alignment horizontal="center" vertical="center" wrapText="1"/>
    </xf>
    <xf numFmtId="0" fontId="205" fillId="172" borderId="89" xfId="0" applyFont="1" applyFill="1" applyBorder="1" applyAlignment="1">
      <alignment horizontal="center" vertical="center" wrapText="1"/>
    </xf>
    <xf numFmtId="4" fontId="206" fillId="173" borderId="90" xfId="0" applyNumberFormat="1" applyFont="1" applyFill="1" applyBorder="1" applyAlignment="1">
      <alignment horizontal="center" vertical="center" wrapText="1"/>
    </xf>
    <xf numFmtId="4" fontId="156" fillId="131" borderId="92" xfId="0" applyNumberFormat="1" applyFont="1" applyFill="1" applyBorder="1" applyAlignment="1">
      <alignment horizontal="center" vertical="center" wrapText="1"/>
    </xf>
    <xf numFmtId="4" fontId="155" fillId="130" borderId="91" xfId="0" applyNumberFormat="1" applyFont="1" applyFill="1" applyBorder="1" applyAlignment="1">
      <alignment horizontal="center" vertical="center" wrapText="1"/>
    </xf>
    <xf numFmtId="0" fontId="102" fillId="174" borderId="0" xfId="0" applyFont="1" applyFill="1" applyAlignment="1">
      <alignment horizontal="center" vertical="center" wrapText="1"/>
    </xf>
    <xf numFmtId="1" fontId="168" fillId="0" borderId="26" xfId="0" applyNumberFormat="1" applyFont="1" applyBorder="1" applyAlignment="1">
      <alignment horizontal="center" vertical="center" wrapText="1"/>
    </xf>
    <xf numFmtId="1" fontId="0" fillId="0" borderId="80" xfId="0" applyNumberFormat="1" applyFont="1" applyBorder="1" applyAlignment="1">
      <alignment horizontal="center" vertical="center" wrapText="1"/>
    </xf>
    <xf numFmtId="1" fontId="95" fillId="0" borderId="26" xfId="0" applyNumberFormat="1" applyFont="1" applyBorder="1" applyAlignment="1">
      <alignment horizontal="center" vertical="center" wrapText="1"/>
    </xf>
    <xf numFmtId="1" fontId="66" fillId="0" borderId="26" xfId="0" applyNumberFormat="1" applyFont="1" applyBorder="1" applyAlignment="1">
      <alignment horizontal="center" vertical="center" wrapText="1"/>
    </xf>
    <xf numFmtId="1" fontId="102" fillId="0" borderId="0" xfId="0" applyNumberFormat="1" applyFont="1" applyAlignment="1">
      <alignment horizontal="center" vertical="center" wrapText="1"/>
    </xf>
    <xf numFmtId="4" fontId="74" fillId="0" borderId="53" xfId="0" applyNumberFormat="1" applyFont="1" applyBorder="1" applyAlignment="1">
      <alignment horizontal="center" vertical="center" wrapText="1"/>
    </xf>
    <xf numFmtId="4" fontId="0" fillId="0" borderId="25" xfId="0" applyNumberFormat="1" applyFont="1" applyBorder="1" applyAlignment="1">
      <alignment horizontal="center" vertical="center" wrapText="1"/>
    </xf>
    <xf numFmtId="4" fontId="0" fillId="0" borderId="51" xfId="0" applyNumberFormat="1" applyFont="1" applyBorder="1" applyAlignment="1">
      <alignment horizontal="center" vertical="center" wrapText="1"/>
    </xf>
    <xf numFmtId="4" fontId="74" fillId="0" borderId="51" xfId="0" applyNumberFormat="1" applyFont="1" applyBorder="1" applyAlignment="1">
      <alignment horizontal="center" vertical="center" wrapText="1"/>
    </xf>
    <xf numFmtId="4" fontId="74" fillId="0" borderId="68" xfId="0" applyNumberFormat="1" applyFont="1" applyBorder="1" applyAlignment="1">
      <alignment horizontal="center" vertical="center" wrapText="1"/>
    </xf>
    <xf numFmtId="4" fontId="74" fillId="0" borderId="85" xfId="0" applyNumberFormat="1" applyFont="1" applyBorder="1" applyAlignment="1">
      <alignment horizontal="center" vertical="center" wrapText="1"/>
    </xf>
    <xf numFmtId="2" fontId="180" fillId="0" borderId="53" xfId="0" applyNumberFormat="1" applyFont="1" applyBorder="1" applyAlignment="1">
      <alignment horizontal="center" vertical="center" wrapText="1"/>
    </xf>
    <xf numFmtId="2" fontId="180" fillId="0" borderId="25" xfId="0" applyNumberFormat="1" applyFont="1" applyBorder="1" applyAlignment="1">
      <alignment horizontal="center" vertical="center" wrapText="1"/>
    </xf>
    <xf numFmtId="2" fontId="180" fillId="0" borderId="51" xfId="0" applyNumberFormat="1" applyFont="1" applyBorder="1" applyAlignment="1">
      <alignment horizontal="center" vertical="center" wrapText="1"/>
    </xf>
    <xf numFmtId="2" fontId="180" fillId="0" borderId="68" xfId="0" applyNumberFormat="1" applyFont="1" applyBorder="1" applyAlignment="1">
      <alignment horizontal="center" vertical="center" wrapText="1"/>
    </xf>
    <xf numFmtId="164" fontId="181" fillId="151" borderId="94" xfId="0" applyNumberFormat="1" applyFont="1" applyFill="1" applyBorder="1" applyAlignment="1">
      <alignment horizontal="center" vertical="center" wrapText="1"/>
    </xf>
    <xf numFmtId="164" fontId="204" fillId="171" borderId="94" xfId="0" applyNumberFormat="1" applyFont="1" applyFill="1" applyBorder="1" applyAlignment="1">
      <alignment horizontal="center" vertical="center" wrapText="1"/>
    </xf>
    <xf numFmtId="4" fontId="166" fillId="140" borderId="94" xfId="0" applyNumberFormat="1" applyFont="1" applyFill="1" applyBorder="1" applyAlignment="1">
      <alignment horizontal="center" vertical="center" wrapText="1"/>
    </xf>
    <xf numFmtId="4" fontId="194" fillId="164" borderId="94" xfId="0" applyNumberFormat="1" applyFont="1" applyFill="1" applyBorder="1" applyAlignment="1">
      <alignment horizontal="center" vertical="center" wrapText="1"/>
    </xf>
    <xf numFmtId="0" fontId="15" fillId="12" borderId="0" xfId="0" applyFont="1" applyFill="1" applyBorder="1" applyAlignment="1">
      <alignment horizontal="center" vertical="center" wrapText="1"/>
    </xf>
    <xf numFmtId="0" fontId="192" fillId="162" borderId="83" xfId="0" applyFont="1" applyFill="1" applyBorder="1" applyAlignment="1">
      <alignment horizontal="center" vertical="center" wrapText="1"/>
    </xf>
    <xf numFmtId="0" fontId="192" fillId="162" borderId="0" xfId="0" applyFont="1" applyFill="1" applyBorder="1" applyAlignment="1">
      <alignment horizontal="center" vertical="center" wrapText="1"/>
    </xf>
    <xf numFmtId="0" fontId="125" fillId="103" borderId="0" xfId="0" applyFont="1" applyFill="1" applyBorder="1" applyAlignment="1">
      <alignment horizontal="center" vertical="center" wrapText="1"/>
    </xf>
    <xf numFmtId="0" fontId="192" fillId="0" borderId="83" xfId="0" applyFont="1" applyFill="1" applyBorder="1" applyAlignment="1">
      <alignment horizontal="center" vertical="center" wrapText="1"/>
    </xf>
    <xf numFmtId="0" fontId="15" fillId="175" borderId="0" xfId="0" applyFont="1" applyFill="1" applyBorder="1" applyAlignment="1">
      <alignment horizontal="center" vertical="center" wrapText="1"/>
    </xf>
    <xf numFmtId="0" fontId="192" fillId="175" borderId="83" xfId="0" applyFont="1" applyFill="1" applyBorder="1" applyAlignment="1">
      <alignment horizontal="center" vertical="center" wrapText="1"/>
    </xf>
    <xf numFmtId="0" fontId="192" fillId="175" borderId="0" xfId="0" applyFont="1" applyFill="1" applyBorder="1" applyAlignment="1">
      <alignment horizontal="center" vertical="center" wrapText="1"/>
    </xf>
    <xf numFmtId="0" fontId="125" fillId="175" borderId="0" xfId="0" applyFont="1" applyFill="1" applyBorder="1" applyAlignment="1">
      <alignment horizontal="center" vertical="center" wrapText="1"/>
    </xf>
    <xf numFmtId="0" fontId="147" fillId="175" borderId="0" xfId="0" applyFont="1" applyFill="1" applyAlignment="1">
      <alignment horizontal="center" vertical="center" wrapText="1"/>
    </xf>
    <xf numFmtId="0" fontId="102" fillId="175" borderId="0" xfId="0" applyFont="1" applyFill="1" applyAlignment="1">
      <alignment horizontal="center" vertical="center" wrapText="1"/>
    </xf>
    <xf numFmtId="0" fontId="15" fillId="12" borderId="83" xfId="0" applyFont="1" applyFill="1" applyBorder="1" applyAlignment="1">
      <alignment horizontal="center" vertical="center" wrapText="1"/>
    </xf>
    <xf numFmtId="2" fontId="180" fillId="0" borderId="55" xfId="0" applyNumberFormat="1" applyFont="1" applyBorder="1" applyAlignment="1">
      <alignment horizontal="center" vertical="center" wrapText="1"/>
    </xf>
    <xf numFmtId="4" fontId="31" fillId="0" borderId="55" xfId="0" applyNumberFormat="1" applyFont="1" applyBorder="1" applyAlignment="1">
      <alignment horizontal="center" vertical="center" wrapText="1"/>
    </xf>
    <xf numFmtId="4" fontId="77" fillId="0" borderId="25" xfId="0" applyNumberFormat="1" applyFont="1" applyBorder="1" applyAlignment="1">
      <alignment horizontal="center" vertical="center" wrapText="1"/>
    </xf>
    <xf numFmtId="0" fontId="147" fillId="0" borderId="0" xfId="0" applyFont="1" applyFill="1" applyBorder="1" applyAlignment="1">
      <alignment horizontal="center" vertical="center" wrapText="1"/>
    </xf>
    <xf numFmtId="0" fontId="102" fillId="0" borderId="0" xfId="0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horizontal="center" vertical="center" wrapText="1"/>
    </xf>
    <xf numFmtId="0" fontId="15" fillId="0" borderId="25" xfId="0" applyFont="1" applyFill="1" applyBorder="1" applyAlignment="1">
      <alignment horizontal="center" vertical="center" wrapText="1"/>
    </xf>
    <xf numFmtId="0" fontId="125" fillId="0" borderId="83" xfId="0" applyFont="1" applyFill="1" applyBorder="1" applyAlignment="1">
      <alignment horizontal="center" vertical="center" wrapText="1"/>
    </xf>
    <xf numFmtId="0" fontId="15" fillId="0" borderId="83" xfId="0" applyFont="1" applyFill="1" applyBorder="1" applyAlignment="1">
      <alignment horizontal="center" vertical="center" wrapText="1"/>
    </xf>
    <xf numFmtId="0" fontId="147" fillId="0" borderId="83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 vertical="center" wrapText="1"/>
    </xf>
    <xf numFmtId="4" fontId="192" fillId="0" borderId="0" xfId="0" applyNumberFormat="1" applyFont="1" applyFill="1" applyBorder="1" applyAlignment="1">
      <alignment horizontal="center" vertical="center" wrapText="1"/>
    </xf>
    <xf numFmtId="4" fontId="74" fillId="0" borderId="73" xfId="0" applyNumberFormat="1" applyFont="1" applyBorder="1" applyAlignment="1">
      <alignment horizontal="center" vertical="center" wrapText="1"/>
    </xf>
    <xf numFmtId="4" fontId="192" fillId="0" borderId="25" xfId="0" applyNumberFormat="1" applyFont="1" applyFill="1" applyBorder="1" applyAlignment="1">
      <alignment horizontal="center" vertical="center" wrapText="1"/>
    </xf>
    <xf numFmtId="4" fontId="192" fillId="0" borderId="51" xfId="0" applyNumberFormat="1" applyFont="1" applyFill="1" applyBorder="1" applyAlignment="1">
      <alignment horizontal="center" vertical="center" wrapText="1"/>
    </xf>
    <xf numFmtId="4" fontId="192" fillId="0" borderId="68" xfId="0" applyNumberFormat="1" applyFont="1" applyFill="1" applyBorder="1" applyAlignment="1">
      <alignment horizontal="center" vertical="center" wrapText="1"/>
    </xf>
    <xf numFmtId="4" fontId="207" fillId="0" borderId="29" xfId="0" applyNumberFormat="1" applyFont="1" applyBorder="1" applyAlignment="1">
      <alignment horizontal="center" vertical="center" wrapText="1"/>
    </xf>
    <xf numFmtId="2" fontId="180" fillId="0" borderId="85" xfId="0" applyNumberFormat="1" applyFont="1" applyBorder="1" applyAlignment="1">
      <alignment horizontal="center" vertical="center" wrapText="1"/>
    </xf>
    <xf numFmtId="2" fontId="180" fillId="0" borderId="29" xfId="0" applyNumberFormat="1" applyFont="1" applyBorder="1" applyAlignment="1">
      <alignment horizontal="center" vertical="center" wrapText="1"/>
    </xf>
    <xf numFmtId="2" fontId="180" fillId="0" borderId="96" xfId="0" applyNumberFormat="1" applyFont="1" applyBorder="1" applyAlignment="1">
      <alignment horizontal="center" vertical="center" wrapText="1"/>
    </xf>
    <xf numFmtId="4" fontId="74" fillId="0" borderId="61" xfId="0" applyNumberFormat="1" applyFont="1" applyBorder="1" applyAlignment="1">
      <alignment horizontal="center" vertical="center" wrapText="1"/>
    </xf>
    <xf numFmtId="4" fontId="74" fillId="0" borderId="78" xfId="0" applyNumberFormat="1" applyFont="1" applyBorder="1" applyAlignment="1">
      <alignment horizontal="center" vertical="center" wrapText="1"/>
    </xf>
    <xf numFmtId="4" fontId="74" fillId="0" borderId="37" xfId="0" applyNumberFormat="1" applyFont="1" applyBorder="1" applyAlignment="1">
      <alignment horizontal="center" vertical="center" wrapText="1"/>
    </xf>
    <xf numFmtId="2" fontId="201" fillId="0" borderId="0" xfId="0" applyNumberFormat="1" applyFont="1" applyBorder="1" applyAlignment="1">
      <alignment horizontal="center" vertical="center" wrapText="1"/>
    </xf>
    <xf numFmtId="2" fontId="9" fillId="0" borderId="0" xfId="0" applyNumberFormat="1" applyFont="1" applyBorder="1" applyAlignment="1">
      <alignment horizontal="center" vertical="center" wrapText="1"/>
    </xf>
    <xf numFmtId="2" fontId="78" fillId="0" borderId="0" xfId="0" applyNumberFormat="1" applyFont="1" applyBorder="1" applyAlignment="1">
      <alignment horizontal="center" vertical="center" wrapText="1"/>
    </xf>
    <xf numFmtId="4" fontId="74" fillId="0" borderId="96" xfId="0" applyNumberFormat="1" applyFont="1" applyBorder="1" applyAlignment="1">
      <alignment horizontal="center" vertical="center" wrapText="1"/>
    </xf>
    <xf numFmtId="0" fontId="102" fillId="0" borderId="0" xfId="0" applyFont="1" applyBorder="1" applyAlignment="1">
      <alignment horizontal="center" vertical="center" wrapText="1"/>
    </xf>
    <xf numFmtId="0" fontId="171" fillId="0" borderId="0" xfId="0" applyFont="1" applyBorder="1" applyAlignment="1">
      <alignment wrapText="1"/>
    </xf>
    <xf numFmtId="0" fontId="0" fillId="0" borderId="69" xfId="0" applyFont="1" applyFill="1" applyBorder="1" applyAlignment="1">
      <alignment horizontal="center" vertical="center" wrapText="1"/>
    </xf>
    <xf numFmtId="4" fontId="43" fillId="37" borderId="98" xfId="0" applyNumberFormat="1" applyFont="1" applyFill="1" applyBorder="1" applyAlignment="1">
      <alignment horizontal="center" vertical="center" wrapText="1"/>
    </xf>
    <xf numFmtId="4" fontId="157" fillId="132" borderId="99" xfId="0" applyNumberFormat="1" applyFont="1" applyFill="1" applyBorder="1" applyAlignment="1">
      <alignment horizontal="center" vertical="center" wrapText="1"/>
    </xf>
    <xf numFmtId="4" fontId="14" fillId="11" borderId="99" xfId="0" applyNumberFormat="1" applyFont="1" applyFill="1" applyBorder="1" applyAlignment="1">
      <alignment horizontal="center" vertical="center" wrapText="1"/>
    </xf>
    <xf numFmtId="4" fontId="30" fillId="26" borderId="99" xfId="0" applyNumberFormat="1" applyFont="1" applyFill="1" applyBorder="1" applyAlignment="1">
      <alignment horizontal="center" vertical="center" wrapText="1"/>
    </xf>
    <xf numFmtId="0" fontId="137" fillId="113" borderId="51" xfId="0" applyFont="1" applyFill="1" applyBorder="1" applyAlignment="1">
      <alignment horizontal="center" vertical="center" wrapText="1"/>
    </xf>
    <xf numFmtId="4" fontId="156" fillId="131" borderId="99" xfId="0" applyNumberFormat="1" applyFont="1" applyFill="1" applyBorder="1" applyAlignment="1">
      <alignment horizontal="center" vertical="center" wrapText="1"/>
    </xf>
    <xf numFmtId="4" fontId="156" fillId="131" borderId="100" xfId="0" applyNumberFormat="1" applyFont="1" applyFill="1" applyBorder="1" applyAlignment="1">
      <alignment horizontal="center" vertical="center" wrapText="1"/>
    </xf>
    <xf numFmtId="0" fontId="137" fillId="113" borderId="96" xfId="0" applyFont="1" applyFill="1" applyBorder="1" applyAlignment="1">
      <alignment horizontal="center" vertical="center" wrapText="1"/>
    </xf>
    <xf numFmtId="4" fontId="207" fillId="0" borderId="61" xfId="0" applyNumberFormat="1" applyFont="1" applyBorder="1" applyAlignment="1">
      <alignment horizontal="center" vertical="center" wrapText="1"/>
    </xf>
    <xf numFmtId="4" fontId="207" fillId="0" borderId="78" xfId="0" applyNumberFormat="1" applyFont="1" applyBorder="1" applyAlignment="1">
      <alignment horizontal="center" vertical="center" wrapText="1"/>
    </xf>
    <xf numFmtId="4" fontId="207" fillId="0" borderId="37" xfId="0" applyNumberFormat="1" applyFont="1" applyBorder="1" applyAlignment="1">
      <alignment horizontal="center" vertical="center" wrapText="1"/>
    </xf>
    <xf numFmtId="3" fontId="187" fillId="157" borderId="101" xfId="0" applyNumberFormat="1" applyFont="1" applyFill="1" applyBorder="1" applyAlignment="1">
      <alignment horizontal="center" vertical="center" wrapText="1"/>
    </xf>
    <xf numFmtId="3" fontId="167" fillId="141" borderId="94" xfId="0" applyNumberFormat="1" applyFont="1" applyFill="1" applyBorder="1" applyAlignment="1">
      <alignment horizontal="center" vertical="center" wrapText="1"/>
    </xf>
    <xf numFmtId="3" fontId="178" fillId="150" borderId="102" xfId="0" applyNumberFormat="1" applyFont="1" applyFill="1" applyBorder="1" applyAlignment="1">
      <alignment horizontal="center" vertical="center" wrapText="1"/>
    </xf>
    <xf numFmtId="3" fontId="133" fillId="109" borderId="101" xfId="0" applyNumberFormat="1" applyFont="1" applyFill="1" applyBorder="1" applyAlignment="1">
      <alignment horizontal="center" vertical="center" wrapText="1"/>
    </xf>
    <xf numFmtId="3" fontId="67" fillId="57" borderId="94" xfId="0" applyNumberFormat="1" applyFont="1" applyFill="1" applyBorder="1" applyAlignment="1">
      <alignment horizontal="center" vertical="center" wrapText="1"/>
    </xf>
    <xf numFmtId="3" fontId="150" fillId="125" borderId="102" xfId="0" applyNumberFormat="1" applyFont="1" applyFill="1" applyBorder="1" applyAlignment="1">
      <alignment horizontal="center" vertical="center" wrapText="1"/>
    </xf>
    <xf numFmtId="164" fontId="139" fillId="115" borderId="101" xfId="0" applyNumberFormat="1" applyFont="1" applyFill="1" applyBorder="1" applyAlignment="1">
      <alignment horizontal="center" vertical="center" wrapText="1"/>
    </xf>
    <xf numFmtId="164" fontId="79" fillId="66" borderId="94" xfId="0" applyNumberFormat="1" applyFont="1" applyFill="1" applyBorder="1" applyAlignment="1">
      <alignment horizontal="center" vertical="center" wrapText="1"/>
    </xf>
    <xf numFmtId="164" fontId="130" fillId="108" borderId="94" xfId="0" applyNumberFormat="1" applyFont="1" applyFill="1" applyBorder="1" applyAlignment="1">
      <alignment horizontal="center" vertical="center" wrapText="1"/>
    </xf>
    <xf numFmtId="4" fontId="55" fillId="46" borderId="101" xfId="0" applyNumberFormat="1" applyFont="1" applyFill="1" applyBorder="1" applyAlignment="1">
      <alignment horizontal="center" vertical="center" wrapText="1"/>
    </xf>
    <xf numFmtId="4" fontId="59" fillId="50" borderId="94" xfId="0" applyNumberFormat="1" applyFont="1" applyFill="1" applyBorder="1" applyAlignment="1">
      <alignment horizontal="center" vertical="center" wrapText="1"/>
    </xf>
    <xf numFmtId="3" fontId="101" fillId="83" borderId="94" xfId="0" applyNumberFormat="1" applyFont="1" applyFill="1" applyBorder="1" applyAlignment="1">
      <alignment horizontal="center" vertical="center" wrapText="1"/>
    </xf>
    <xf numFmtId="3" fontId="191" fillId="161" borderId="102" xfId="0" applyNumberFormat="1" applyFont="1" applyFill="1" applyBorder="1" applyAlignment="1">
      <alignment horizontal="center" vertical="center" wrapText="1"/>
    </xf>
    <xf numFmtId="4" fontId="72" fillId="62" borderId="94" xfId="0" applyNumberFormat="1" applyFont="1" applyFill="1" applyBorder="1" applyAlignment="1">
      <alignment horizontal="center" vertical="center" wrapText="1"/>
    </xf>
    <xf numFmtId="4" fontId="183" fillId="153" borderId="94" xfId="0" applyNumberFormat="1" applyFont="1" applyFill="1" applyBorder="1" applyAlignment="1">
      <alignment horizontal="center" vertical="center" wrapText="1"/>
    </xf>
    <xf numFmtId="4" fontId="54" fillId="45" borderId="94" xfId="0" applyNumberFormat="1" applyFont="1" applyFill="1" applyBorder="1" applyAlignment="1">
      <alignment horizontal="center" vertical="center" wrapText="1"/>
    </xf>
    <xf numFmtId="4" fontId="165" fillId="139" borderId="103" xfId="0" applyNumberFormat="1" applyFont="1" applyFill="1" applyBorder="1" applyAlignment="1">
      <alignment horizontal="center" vertical="center" wrapText="1"/>
    </xf>
    <xf numFmtId="4" fontId="157" fillId="132" borderId="100" xfId="0" applyNumberFormat="1" applyFont="1" applyFill="1" applyBorder="1" applyAlignment="1">
      <alignment horizontal="center" vertical="center" wrapText="1"/>
    </xf>
    <xf numFmtId="4" fontId="31" fillId="0" borderId="73" xfId="0" applyNumberFormat="1" applyFont="1" applyBorder="1" applyAlignment="1">
      <alignment horizontal="center" vertical="center" wrapText="1"/>
    </xf>
    <xf numFmtId="3" fontId="1" fillId="2" borderId="72" xfId="0" applyNumberFormat="1" applyFont="1" applyFill="1" applyBorder="1" applyAlignment="1">
      <alignment horizontal="center" vertical="center" wrapText="1"/>
    </xf>
    <xf numFmtId="3" fontId="34" fillId="28" borderId="90" xfId="0" applyNumberFormat="1" applyFont="1" applyFill="1" applyBorder="1" applyAlignment="1">
      <alignment horizontal="center" vertical="center" wrapText="1"/>
    </xf>
    <xf numFmtId="3" fontId="7" fillId="5" borderId="79" xfId="0" applyNumberFormat="1" applyFont="1" applyFill="1" applyBorder="1" applyAlignment="1">
      <alignment horizontal="center" vertical="center" wrapText="1"/>
    </xf>
    <xf numFmtId="3" fontId="32" fillId="27" borderId="72" xfId="0" applyNumberFormat="1" applyFont="1" applyFill="1" applyBorder="1" applyAlignment="1">
      <alignment horizontal="center" vertical="center" wrapText="1"/>
    </xf>
    <xf numFmtId="3" fontId="117" fillId="96" borderId="90" xfId="0" applyNumberFormat="1" applyFont="1" applyFill="1" applyBorder="1" applyAlignment="1">
      <alignment horizontal="center" vertical="center" wrapText="1"/>
    </xf>
    <xf numFmtId="3" fontId="169" fillId="142" borderId="79" xfId="0" applyNumberFormat="1" applyFont="1" applyFill="1" applyBorder="1" applyAlignment="1">
      <alignment horizontal="center" vertical="center" wrapText="1"/>
    </xf>
    <xf numFmtId="164" fontId="60" fillId="51" borderId="90" xfId="0" applyNumberFormat="1" applyFont="1" applyFill="1" applyBorder="1" applyAlignment="1">
      <alignment horizontal="center" vertical="center" wrapText="1"/>
    </xf>
    <xf numFmtId="164" fontId="130" fillId="108" borderId="90" xfId="0" applyNumberFormat="1" applyFont="1" applyFill="1" applyBorder="1" applyAlignment="1">
      <alignment horizontal="center" vertical="center" wrapText="1"/>
    </xf>
    <xf numFmtId="164" fontId="181" fillId="151" borderId="90" xfId="0" applyNumberFormat="1" applyFont="1" applyFill="1" applyBorder="1" applyAlignment="1">
      <alignment horizontal="center" vertical="center" wrapText="1"/>
    </xf>
    <xf numFmtId="164" fontId="204" fillId="171" borderId="90" xfId="0" applyNumberFormat="1" applyFont="1" applyFill="1" applyBorder="1" applyAlignment="1">
      <alignment horizontal="center" vertical="center" wrapText="1"/>
    </xf>
    <xf numFmtId="4" fontId="55" fillId="46" borderId="72" xfId="0" applyNumberFormat="1" applyFont="1" applyFill="1" applyBorder="1" applyAlignment="1">
      <alignment horizontal="center" vertical="center" wrapText="1"/>
    </xf>
    <xf numFmtId="4" fontId="59" fillId="50" borderId="90" xfId="0" applyNumberFormat="1" applyFont="1" applyFill="1" applyBorder="1" applyAlignment="1">
      <alignment horizontal="center" vertical="center" wrapText="1"/>
    </xf>
    <xf numFmtId="4" fontId="166" fillId="140" borderId="90" xfId="0" applyNumberFormat="1" applyFont="1" applyFill="1" applyBorder="1" applyAlignment="1">
      <alignment horizontal="center" vertical="center" wrapText="1"/>
    </xf>
    <xf numFmtId="4" fontId="194" fillId="164" borderId="90" xfId="0" applyNumberFormat="1" applyFont="1" applyFill="1" applyBorder="1" applyAlignment="1">
      <alignment horizontal="center" vertical="center" wrapText="1"/>
    </xf>
    <xf numFmtId="3" fontId="101" fillId="83" borderId="90" xfId="0" applyNumberFormat="1" applyFont="1" applyFill="1" applyBorder="1" applyAlignment="1">
      <alignment horizontal="center" vertical="center" wrapText="1"/>
    </xf>
    <xf numFmtId="3" fontId="191" fillId="161" borderId="79" xfId="0" applyNumberFormat="1" applyFont="1" applyFill="1" applyBorder="1" applyAlignment="1">
      <alignment horizontal="center" vertical="center" wrapText="1"/>
    </xf>
    <xf numFmtId="4" fontId="82" fillId="69" borderId="90" xfId="0" applyNumberFormat="1" applyFont="1" applyFill="1" applyBorder="1" applyAlignment="1">
      <alignment horizontal="center" vertical="center" wrapText="1"/>
    </xf>
    <xf numFmtId="4" fontId="86" fillId="72" borderId="90" xfId="0" applyNumberFormat="1" applyFont="1" applyFill="1" applyBorder="1" applyAlignment="1">
      <alignment horizontal="center" vertical="center" wrapText="1"/>
    </xf>
    <xf numFmtId="4" fontId="54" fillId="45" borderId="90" xfId="0" applyNumberFormat="1" applyFont="1" applyFill="1" applyBorder="1" applyAlignment="1">
      <alignment horizontal="center" vertical="center" wrapText="1"/>
    </xf>
    <xf numFmtId="4" fontId="165" fillId="139" borderId="52" xfId="0" applyNumberFormat="1" applyFont="1" applyFill="1" applyBorder="1" applyAlignment="1">
      <alignment horizontal="center" vertical="center" wrapText="1"/>
    </xf>
    <xf numFmtId="4" fontId="157" fillId="132" borderId="104" xfId="0" applyNumberFormat="1" applyFont="1" applyFill="1" applyBorder="1" applyAlignment="1">
      <alignment horizontal="center" vertical="center" wrapText="1"/>
    </xf>
    <xf numFmtId="4" fontId="74" fillId="0" borderId="95" xfId="0" applyNumberFormat="1" applyFont="1" applyBorder="1" applyAlignment="1">
      <alignment horizontal="center" vertical="center" wrapText="1"/>
    </xf>
    <xf numFmtId="0" fontId="192" fillId="0" borderId="36" xfId="0" applyFont="1" applyFill="1" applyBorder="1" applyAlignment="1">
      <alignment horizontal="center" vertical="center" wrapText="1"/>
    </xf>
    <xf numFmtId="4" fontId="192" fillId="0" borderId="96" xfId="0" applyNumberFormat="1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4" fontId="31" fillId="0" borderId="25" xfId="0" applyNumberFormat="1" applyFont="1" applyBorder="1" applyAlignment="1">
      <alignment horizontal="center" vertical="center" wrapText="1"/>
    </xf>
    <xf numFmtId="4" fontId="31" fillId="0" borderId="51" xfId="0" applyNumberFormat="1" applyFont="1" applyBorder="1" applyAlignment="1">
      <alignment horizontal="center" vertical="center" wrapText="1"/>
    </xf>
    <xf numFmtId="4" fontId="207" fillId="0" borderId="51" xfId="0" applyNumberFormat="1" applyFont="1" applyBorder="1" applyAlignment="1">
      <alignment horizontal="center" vertical="center" wrapText="1"/>
    </xf>
    <xf numFmtId="4" fontId="207" fillId="0" borderId="68" xfId="0" applyNumberFormat="1" applyFont="1" applyBorder="1" applyAlignment="1">
      <alignment horizontal="center" vertical="center" wrapText="1"/>
    </xf>
    <xf numFmtId="4" fontId="77" fillId="0" borderId="51" xfId="0" applyNumberFormat="1" applyFont="1" applyBorder="1" applyAlignment="1">
      <alignment horizontal="center" vertical="center" wrapText="1"/>
    </xf>
    <xf numFmtId="2" fontId="131" fillId="0" borderId="51" xfId="0" applyNumberFormat="1" applyFont="1" applyBorder="1" applyAlignment="1">
      <alignment horizontal="center" vertical="center" wrapText="1"/>
    </xf>
    <xf numFmtId="2" fontId="131" fillId="0" borderId="68" xfId="0" applyNumberFormat="1" applyFont="1" applyBorder="1" applyAlignment="1">
      <alignment horizontal="center" vertical="center" wrapText="1"/>
    </xf>
    <xf numFmtId="0" fontId="192" fillId="162" borderId="20" xfId="0" applyFont="1" applyFill="1" applyBorder="1" applyAlignment="1">
      <alignment horizontal="center" vertical="center" wrapText="1"/>
    </xf>
    <xf numFmtId="2" fontId="207" fillId="0" borderId="25" xfId="0" applyNumberFormat="1" applyFont="1" applyBorder="1" applyAlignment="1">
      <alignment horizontal="center" vertical="center" wrapText="1"/>
    </xf>
    <xf numFmtId="2" fontId="207" fillId="0" borderId="51" xfId="0" applyNumberFormat="1" applyFont="1" applyBorder="1" applyAlignment="1">
      <alignment horizontal="center" vertical="center" wrapText="1"/>
    </xf>
    <xf numFmtId="4" fontId="31" fillId="0" borderId="68" xfId="0" applyNumberFormat="1" applyFont="1" applyBorder="1" applyAlignment="1">
      <alignment horizontal="center" vertical="center" wrapText="1"/>
    </xf>
    <xf numFmtId="4" fontId="31" fillId="0" borderId="53" xfId="0" applyNumberFormat="1" applyFont="1" applyBorder="1" applyAlignment="1">
      <alignment horizontal="center" vertical="center" wrapText="1"/>
    </xf>
    <xf numFmtId="2" fontId="207" fillId="0" borderId="55" xfId="0" applyNumberFormat="1" applyFont="1" applyBorder="1" applyAlignment="1">
      <alignment horizontal="center" vertical="center" wrapText="1"/>
    </xf>
    <xf numFmtId="2" fontId="180" fillId="0" borderId="49" xfId="0" applyNumberFormat="1" applyFont="1" applyBorder="1" applyAlignment="1">
      <alignment horizontal="center" vertical="center" wrapText="1"/>
    </xf>
    <xf numFmtId="2" fontId="180" fillId="0" borderId="47" xfId="0" applyNumberFormat="1" applyFont="1" applyBorder="1" applyAlignment="1">
      <alignment horizontal="center" vertical="center" wrapText="1"/>
    </xf>
    <xf numFmtId="4" fontId="77" fillId="0" borderId="73" xfId="0" applyNumberFormat="1" applyFont="1" applyBorder="1" applyAlignment="1">
      <alignment horizontal="center" vertical="center" wrapText="1"/>
    </xf>
    <xf numFmtId="4" fontId="77" fillId="0" borderId="53" xfId="0" applyNumberFormat="1" applyFont="1" applyBorder="1" applyAlignment="1">
      <alignment horizontal="center" vertical="center" wrapText="1"/>
    </xf>
    <xf numFmtId="2" fontId="131" fillId="0" borderId="53" xfId="0" applyNumberFormat="1" applyFont="1" applyBorder="1" applyAlignment="1">
      <alignment horizontal="center" vertical="center" wrapText="1"/>
    </xf>
    <xf numFmtId="2" fontId="131" fillId="0" borderId="85" xfId="0" applyNumberFormat="1" applyFont="1" applyBorder="1" applyAlignment="1">
      <alignment horizontal="center" vertical="center" wrapText="1"/>
    </xf>
    <xf numFmtId="4" fontId="207" fillId="0" borderId="53" xfId="0" applyNumberFormat="1" applyFont="1" applyBorder="1" applyAlignment="1">
      <alignment horizontal="center" vertical="center" wrapText="1"/>
    </xf>
    <xf numFmtId="4" fontId="207" fillId="0" borderId="85" xfId="0" applyNumberFormat="1" applyFont="1" applyBorder="1" applyAlignment="1">
      <alignment horizontal="center" vertical="center" wrapText="1"/>
    </xf>
    <xf numFmtId="0" fontId="171" fillId="0" borderId="0" xfId="0" applyFont="1" applyFill="1" applyBorder="1" applyAlignment="1">
      <alignment wrapText="1"/>
    </xf>
    <xf numFmtId="2" fontId="180" fillId="175" borderId="80" xfId="0" applyNumberFormat="1" applyFont="1" applyFill="1" applyBorder="1" applyAlignment="1">
      <alignment horizontal="center" vertical="center" wrapText="1"/>
    </xf>
    <xf numFmtId="4" fontId="31" fillId="175" borderId="80" xfId="0" applyNumberFormat="1" applyFont="1" applyFill="1" applyBorder="1" applyAlignment="1">
      <alignment horizontal="center" vertical="center" wrapText="1"/>
    </xf>
    <xf numFmtId="4" fontId="77" fillId="175" borderId="80" xfId="0" applyNumberFormat="1" applyFont="1" applyFill="1" applyBorder="1" applyAlignment="1">
      <alignment horizontal="center" vertical="center" wrapText="1"/>
    </xf>
    <xf numFmtId="1" fontId="147" fillId="0" borderId="0" xfId="0" applyNumberFormat="1" applyFont="1" applyFill="1" applyBorder="1" applyAlignment="1">
      <alignment horizontal="center" vertical="center" wrapText="1"/>
    </xf>
    <xf numFmtId="1" fontId="0" fillId="0" borderId="83" xfId="0" applyNumberFormat="1" applyFont="1" applyFill="1" applyBorder="1" applyAlignment="1">
      <alignment horizontal="center" vertical="center" wrapText="1"/>
    </xf>
    <xf numFmtId="1" fontId="180" fillId="0" borderId="0" xfId="0" applyNumberFormat="1" applyFont="1" applyBorder="1" applyAlignment="1">
      <alignment horizontal="center" vertical="center" wrapText="1"/>
    </xf>
    <xf numFmtId="1" fontId="171" fillId="0" borderId="0" xfId="0" applyNumberFormat="1" applyFont="1" applyFill="1" applyBorder="1" applyAlignment="1">
      <alignment wrapText="1"/>
    </xf>
    <xf numFmtId="1" fontId="102" fillId="0" borderId="0" xfId="0" applyNumberFormat="1" applyFont="1" applyFill="1" applyBorder="1" applyAlignment="1">
      <alignment horizontal="center" vertical="center" wrapText="1"/>
    </xf>
    <xf numFmtId="0" fontId="122" fillId="101" borderId="0" xfId="0" applyFont="1" applyFill="1" applyBorder="1" applyAlignment="1">
      <alignment horizontal="center" vertical="center" wrapText="1"/>
    </xf>
    <xf numFmtId="0" fontId="90" fillId="74" borderId="0" xfId="0" applyFont="1" applyFill="1" applyBorder="1" applyAlignment="1">
      <alignment horizontal="center" vertical="center" wrapText="1"/>
    </xf>
    <xf numFmtId="0" fontId="134" fillId="110" borderId="83" xfId="0" applyFont="1" applyFill="1" applyBorder="1" applyAlignment="1">
      <alignment horizontal="center" vertical="center" wrapText="1"/>
    </xf>
    <xf numFmtId="0" fontId="205" fillId="172" borderId="0" xfId="0" applyFont="1" applyFill="1" applyBorder="1" applyAlignment="1">
      <alignment horizontal="center" vertical="center" wrapText="1"/>
    </xf>
    <xf numFmtId="4" fontId="184" fillId="154" borderId="91" xfId="0" applyNumberFormat="1" applyFont="1" applyFill="1" applyBorder="1" applyAlignment="1">
      <alignment horizontal="center" vertical="center" wrapText="1"/>
    </xf>
    <xf numFmtId="4" fontId="208" fillId="154" borderId="91" xfId="0" applyNumberFormat="1" applyFont="1" applyFill="1" applyBorder="1" applyAlignment="1">
      <alignment horizontal="center" vertical="center" wrapText="1"/>
    </xf>
    <xf numFmtId="2" fontId="9" fillId="0" borderId="80" xfId="0" applyNumberFormat="1" applyFont="1" applyBorder="1" applyAlignment="1">
      <alignment horizontal="center" vertical="center" wrapText="1"/>
    </xf>
    <xf numFmtId="2" fontId="78" fillId="0" borderId="20" xfId="0" applyNumberFormat="1" applyFont="1" applyBorder="1" applyAlignment="1">
      <alignment horizontal="center" vertical="center" wrapText="1"/>
    </xf>
    <xf numFmtId="2" fontId="78" fillId="0" borderId="42" xfId="0" applyNumberFormat="1" applyFont="1" applyBorder="1" applyAlignment="1">
      <alignment horizontal="center" vertical="center" wrapText="1"/>
    </xf>
    <xf numFmtId="2" fontId="201" fillId="0" borderId="80" xfId="0" applyNumberFormat="1" applyFont="1" applyBorder="1" applyAlignment="1">
      <alignment horizontal="center" vertical="center" wrapText="1"/>
    </xf>
    <xf numFmtId="2" fontId="201" fillId="0" borderId="20" xfId="0" applyNumberFormat="1" applyFont="1" applyBorder="1" applyAlignment="1">
      <alignment horizontal="center" vertical="center" wrapText="1"/>
    </xf>
    <xf numFmtId="2" fontId="201" fillId="0" borderId="42" xfId="0" applyNumberFormat="1" applyFont="1" applyBorder="1" applyAlignment="1">
      <alignment horizontal="center" vertical="center" wrapText="1"/>
    </xf>
    <xf numFmtId="4" fontId="192" fillId="0" borderId="80" xfId="0" applyNumberFormat="1" applyFont="1" applyFill="1" applyBorder="1" applyAlignment="1">
      <alignment horizontal="center" vertical="center" wrapText="1"/>
    </xf>
    <xf numFmtId="4" fontId="192" fillId="0" borderId="42" xfId="0" applyNumberFormat="1" applyFont="1" applyFill="1" applyBorder="1" applyAlignment="1">
      <alignment horizontal="center" vertical="center" wrapText="1"/>
    </xf>
    <xf numFmtId="4" fontId="0" fillId="0" borderId="55" xfId="0" applyNumberFormat="1" applyFont="1" applyBorder="1" applyAlignment="1">
      <alignment horizontal="center" vertical="center" wrapText="1"/>
    </xf>
    <xf numFmtId="4" fontId="0" fillId="0" borderId="49" xfId="0" applyNumberFormat="1" applyFont="1" applyBorder="1" applyAlignment="1">
      <alignment horizontal="center" vertical="center" wrapText="1"/>
    </xf>
    <xf numFmtId="4" fontId="74" fillId="0" borderId="56" xfId="0" applyNumberFormat="1" applyFont="1" applyBorder="1" applyAlignment="1">
      <alignment horizontal="center" vertical="center" wrapText="1"/>
    </xf>
    <xf numFmtId="4" fontId="74" fillId="0" borderId="49" xfId="0" applyNumberFormat="1" applyFont="1" applyBorder="1" applyAlignment="1">
      <alignment horizontal="center" vertical="center" wrapText="1"/>
    </xf>
    <xf numFmtId="4" fontId="74" fillId="0" borderId="47" xfId="0" applyNumberFormat="1" applyFont="1" applyBorder="1" applyAlignment="1">
      <alignment horizontal="center" vertical="center" wrapText="1"/>
    </xf>
    <xf numFmtId="2" fontId="207" fillId="0" borderId="49" xfId="0" applyNumberFormat="1" applyFont="1" applyBorder="1" applyAlignment="1">
      <alignment horizontal="center" vertical="center" wrapText="1"/>
    </xf>
    <xf numFmtId="4" fontId="31" fillId="0" borderId="49" xfId="0" applyNumberFormat="1" applyFont="1" applyBorder="1" applyAlignment="1">
      <alignment horizontal="center" vertical="center" wrapText="1"/>
    </xf>
    <xf numFmtId="4" fontId="31" fillId="0" borderId="47" xfId="0" applyNumberFormat="1" applyFont="1" applyBorder="1" applyAlignment="1">
      <alignment horizontal="center" vertical="center" wrapText="1"/>
    </xf>
    <xf numFmtId="4" fontId="77" fillId="0" borderId="55" xfId="0" applyNumberFormat="1" applyFont="1" applyBorder="1" applyAlignment="1">
      <alignment horizontal="center" vertical="center" wrapText="1"/>
    </xf>
    <xf numFmtId="4" fontId="77" fillId="0" borderId="49" xfId="0" applyNumberFormat="1" applyFont="1" applyBorder="1" applyAlignment="1">
      <alignment horizontal="center" vertical="center" wrapText="1"/>
    </xf>
    <xf numFmtId="2" fontId="131" fillId="0" borderId="49" xfId="0" applyNumberFormat="1" applyFont="1" applyBorder="1" applyAlignment="1">
      <alignment horizontal="center" vertical="center" wrapText="1"/>
    </xf>
    <xf numFmtId="2" fontId="131" fillId="0" borderId="47" xfId="0" applyNumberFormat="1" applyFont="1" applyBorder="1" applyAlignment="1">
      <alignment horizontal="center" vertical="center" wrapText="1"/>
    </xf>
    <xf numFmtId="1" fontId="95" fillId="0" borderId="80" xfId="0" applyNumberFormat="1" applyFont="1" applyBorder="1" applyAlignment="1">
      <alignment horizontal="center" vertical="center" wrapText="1"/>
    </xf>
    <xf numFmtId="0" fontId="0" fillId="0" borderId="25" xfId="0" applyFont="1" applyFill="1" applyBorder="1" applyAlignment="1">
      <alignment horizontal="center" vertical="center" wrapText="1"/>
    </xf>
    <xf numFmtId="1" fontId="9" fillId="0" borderId="61" xfId="0" applyNumberFormat="1" applyFont="1" applyBorder="1" applyAlignment="1">
      <alignment horizontal="center" vertical="center" wrapText="1"/>
    </xf>
    <xf numFmtId="1" fontId="9" fillId="0" borderId="78" xfId="0" applyNumberFormat="1" applyFont="1" applyBorder="1" applyAlignment="1">
      <alignment horizontal="center" vertical="center" wrapText="1"/>
    </xf>
    <xf numFmtId="1" fontId="87" fillId="0" borderId="78" xfId="0" applyNumberFormat="1" applyFont="1" applyBorder="1" applyAlignment="1">
      <alignment horizontal="center" vertical="center" wrapText="1"/>
    </xf>
    <xf numFmtId="164" fontId="8" fillId="6" borderId="102" xfId="0" applyNumberFormat="1" applyFont="1" applyFill="1" applyBorder="1" applyAlignment="1">
      <alignment horizontal="center" vertical="center" wrapText="1"/>
    </xf>
    <xf numFmtId="164" fontId="163" fillId="137" borderId="101" xfId="0" applyNumberFormat="1" applyFont="1" applyFill="1" applyBorder="1" applyAlignment="1">
      <alignment horizontal="center" vertical="center" wrapText="1"/>
    </xf>
    <xf numFmtId="164" fontId="144" fillId="120" borderId="94" xfId="0" applyNumberFormat="1" applyFont="1" applyFill="1" applyBorder="1" applyAlignment="1">
      <alignment horizontal="center" vertical="center" wrapText="1"/>
    </xf>
    <xf numFmtId="164" fontId="162" fillId="136" borderId="102" xfId="0" applyNumberFormat="1" applyFont="1" applyFill="1" applyBorder="1" applyAlignment="1">
      <alignment horizontal="center" vertical="center" wrapText="1"/>
    </xf>
    <xf numFmtId="164" fontId="135" fillId="111" borderId="101" xfId="0" applyNumberFormat="1" applyFont="1" applyFill="1" applyBorder="1" applyAlignment="1">
      <alignment horizontal="center" vertical="center" wrapText="1"/>
    </xf>
    <xf numFmtId="164" fontId="109" fillId="89" borderId="94" xfId="0" applyNumberFormat="1" applyFont="1" applyFill="1" applyBorder="1" applyAlignment="1">
      <alignment horizontal="center" vertical="center" wrapText="1"/>
    </xf>
    <xf numFmtId="164" fontId="40" fillId="34" borderId="102" xfId="0" applyNumberFormat="1" applyFont="1" applyFill="1" applyBorder="1" applyAlignment="1">
      <alignment horizontal="center" vertical="center" wrapText="1"/>
    </xf>
    <xf numFmtId="4" fontId="53" fillId="44" borderId="101" xfId="0" applyNumberFormat="1" applyFont="1" applyFill="1" applyBorder="1" applyAlignment="1">
      <alignment horizontal="center" vertical="center" wrapText="1"/>
    </xf>
    <xf numFmtId="4" fontId="143" fillId="119" borderId="102" xfId="0" applyNumberFormat="1" applyFont="1" applyFill="1" applyBorder="1" applyAlignment="1">
      <alignment horizontal="center" vertical="center" wrapText="1"/>
    </xf>
    <xf numFmtId="4" fontId="199" fillId="168" borderId="101" xfId="0" applyNumberFormat="1" applyFont="1" applyFill="1" applyBorder="1" applyAlignment="1">
      <alignment horizontal="center" vertical="center" wrapText="1"/>
    </xf>
    <xf numFmtId="4" fontId="47" fillId="40" borderId="94" xfId="0" applyNumberFormat="1" applyFont="1" applyFill="1" applyBorder="1" applyAlignment="1">
      <alignment horizontal="center" vertical="center" wrapText="1"/>
    </xf>
    <xf numFmtId="4" fontId="42" fillId="36" borderId="102" xfId="0" applyNumberFormat="1" applyFont="1" applyFill="1" applyBorder="1" applyAlignment="1">
      <alignment horizontal="center" vertical="center" wrapText="1"/>
    </xf>
    <xf numFmtId="4" fontId="99" fillId="81" borderId="101" xfId="0" applyNumberFormat="1" applyFont="1" applyFill="1" applyBorder="1" applyAlignment="1">
      <alignment horizontal="center" vertical="center" wrapText="1"/>
    </xf>
    <xf numFmtId="4" fontId="20" fillId="17" borderId="94" xfId="0" applyNumberFormat="1" applyFont="1" applyFill="1" applyBorder="1" applyAlignment="1">
      <alignment horizontal="center" vertical="center" wrapText="1"/>
    </xf>
    <xf numFmtId="4" fontId="153" fillId="128" borderId="102" xfId="0" applyNumberFormat="1" applyFont="1" applyFill="1" applyBorder="1" applyAlignment="1">
      <alignment horizontal="center" vertical="center" wrapText="1"/>
    </xf>
    <xf numFmtId="4" fontId="35" fillId="29" borderId="101" xfId="0" applyNumberFormat="1" applyFont="1" applyFill="1" applyBorder="1" applyAlignment="1">
      <alignment horizontal="center" vertical="center" wrapText="1"/>
    </xf>
    <xf numFmtId="4" fontId="83" fillId="70" borderId="103" xfId="0" applyNumberFormat="1" applyFont="1" applyFill="1" applyBorder="1" applyAlignment="1">
      <alignment horizontal="center" vertical="center" wrapText="1"/>
    </xf>
    <xf numFmtId="164" fontId="170" fillId="143" borderId="79" xfId="0" applyNumberFormat="1" applyFont="1" applyFill="1" applyBorder="1" applyAlignment="1">
      <alignment horizontal="center" vertical="center" wrapText="1"/>
    </xf>
    <xf numFmtId="164" fontId="110" fillId="90" borderId="72" xfId="0" applyNumberFormat="1" applyFont="1" applyFill="1" applyBorder="1" applyAlignment="1">
      <alignment horizontal="center" vertical="center" wrapText="1"/>
    </xf>
    <xf numFmtId="164" fontId="65" fillId="56" borderId="90" xfId="0" applyNumberFormat="1" applyFont="1" applyFill="1" applyBorder="1" applyAlignment="1">
      <alignment horizontal="center" vertical="center" wrapText="1"/>
    </xf>
    <xf numFmtId="164" fontId="98" fillId="80" borderId="72" xfId="0" applyNumberFormat="1" applyFont="1" applyFill="1" applyBorder="1" applyAlignment="1">
      <alignment horizontal="center" vertical="center" wrapText="1"/>
    </xf>
    <xf numFmtId="164" fontId="108" fillId="88" borderId="90" xfId="0" applyNumberFormat="1" applyFont="1" applyFill="1" applyBorder="1" applyAlignment="1">
      <alignment horizontal="center" vertical="center" wrapText="1"/>
    </xf>
    <xf numFmtId="164" fontId="118" fillId="97" borderId="79" xfId="0" applyNumberFormat="1" applyFont="1" applyFill="1" applyBorder="1" applyAlignment="1">
      <alignment horizontal="center" vertical="center" wrapText="1"/>
    </xf>
    <xf numFmtId="4" fontId="141" fillId="117" borderId="72" xfId="0" applyNumberFormat="1" applyFont="1" applyFill="1" applyBorder="1" applyAlignment="1">
      <alignment horizontal="center" vertical="center" wrapText="1"/>
    </xf>
    <xf numFmtId="4" fontId="11" fillId="8" borderId="79" xfId="0" applyNumberFormat="1" applyFont="1" applyFill="1" applyBorder="1" applyAlignment="1">
      <alignment horizontal="center" vertical="center" wrapText="1"/>
    </xf>
    <xf numFmtId="4" fontId="57" fillId="48" borderId="72" xfId="0" applyNumberFormat="1" applyFont="1" applyFill="1" applyBorder="1" applyAlignment="1">
      <alignment horizontal="center" vertical="center" wrapText="1"/>
    </xf>
    <xf numFmtId="4" fontId="164" fillId="138" borderId="79" xfId="0" applyNumberFormat="1" applyFont="1" applyFill="1" applyBorder="1" applyAlignment="1">
      <alignment horizontal="center" vertical="center" wrapText="1"/>
    </xf>
    <xf numFmtId="4" fontId="106" fillId="86" borderId="72" xfId="0" applyNumberFormat="1" applyFont="1" applyFill="1" applyBorder="1" applyAlignment="1">
      <alignment horizontal="center" vertical="center" wrapText="1"/>
    </xf>
    <xf numFmtId="4" fontId="189" fillId="159" borderId="90" xfId="0" applyNumberFormat="1" applyFont="1" applyFill="1" applyBorder="1" applyAlignment="1">
      <alignment horizontal="center" vertical="center" wrapText="1"/>
    </xf>
    <xf numFmtId="4" fontId="160" fillId="135" borderId="79" xfId="0" applyNumberFormat="1" applyFont="1" applyFill="1" applyBorder="1" applyAlignment="1">
      <alignment horizontal="center" vertical="center" wrapText="1"/>
    </xf>
    <xf numFmtId="4" fontId="17" fillId="14" borderId="72" xfId="0" applyNumberFormat="1" applyFont="1" applyFill="1" applyBorder="1" applyAlignment="1">
      <alignment horizontal="center" vertical="center" wrapText="1"/>
    </xf>
    <xf numFmtId="4" fontId="156" fillId="131" borderId="104" xfId="0" applyNumberFormat="1" applyFont="1" applyFill="1" applyBorder="1" applyAlignment="1">
      <alignment horizontal="center" vertical="center" wrapText="1"/>
    </xf>
    <xf numFmtId="4" fontId="207" fillId="0" borderId="95" xfId="0" applyNumberFormat="1" applyFont="1" applyBorder="1" applyAlignment="1">
      <alignment horizontal="center" vertical="center" wrapText="1"/>
    </xf>
    <xf numFmtId="1" fontId="78" fillId="0" borderId="95" xfId="0" applyNumberFormat="1" applyFont="1" applyBorder="1" applyAlignment="1">
      <alignment horizontal="center" vertical="center" wrapText="1"/>
    </xf>
    <xf numFmtId="2" fontId="180" fillId="175" borderId="20" xfId="0" applyNumberFormat="1" applyFont="1" applyFill="1" applyBorder="1" applyAlignment="1">
      <alignment horizontal="center" vertical="center" wrapText="1"/>
    </xf>
    <xf numFmtId="1" fontId="180" fillId="0" borderId="20" xfId="0" applyNumberFormat="1" applyFont="1" applyBorder="1" applyAlignment="1">
      <alignment horizontal="center" vertical="center" wrapText="1"/>
    </xf>
    <xf numFmtId="2" fontId="180" fillId="0" borderId="56" xfId="0" applyNumberFormat="1" applyFont="1" applyBorder="1" applyAlignment="1">
      <alignment horizontal="center" vertical="center" wrapText="1"/>
    </xf>
    <xf numFmtId="4" fontId="31" fillId="0" borderId="56" xfId="0" applyNumberFormat="1" applyFont="1" applyBorder="1" applyAlignment="1">
      <alignment horizontal="center" vertical="center" wrapText="1"/>
    </xf>
    <xf numFmtId="4" fontId="31" fillId="0" borderId="96" xfId="0" applyNumberFormat="1" applyFont="1" applyBorder="1" applyAlignment="1">
      <alignment horizontal="center" vertical="center" wrapText="1"/>
    </xf>
    <xf numFmtId="4" fontId="207" fillId="0" borderId="96" xfId="0" applyNumberFormat="1" applyFont="1" applyBorder="1" applyAlignment="1">
      <alignment horizontal="center" vertical="center" wrapText="1"/>
    </xf>
    <xf numFmtId="4" fontId="207" fillId="175" borderId="20" xfId="0" applyNumberFormat="1" applyFont="1" applyFill="1" applyBorder="1" applyAlignment="1">
      <alignment horizontal="center" vertical="center" wrapText="1"/>
    </xf>
    <xf numFmtId="0" fontId="15" fillId="0" borderId="36" xfId="0" applyFont="1" applyFill="1" applyBorder="1" applyAlignment="1">
      <alignment horizontal="center" vertical="center" wrapText="1"/>
    </xf>
    <xf numFmtId="4" fontId="192" fillId="0" borderId="20" xfId="0" applyNumberFormat="1" applyFont="1" applyFill="1" applyBorder="1" applyAlignment="1">
      <alignment horizontal="center" vertical="center" wrapText="1"/>
    </xf>
    <xf numFmtId="2" fontId="131" fillId="0" borderId="56" xfId="0" applyNumberFormat="1" applyFont="1" applyBorder="1" applyAlignment="1">
      <alignment horizontal="center" vertical="center" wrapText="1"/>
    </xf>
    <xf numFmtId="2" fontId="131" fillId="0" borderId="96" xfId="0" applyNumberFormat="1" applyFont="1" applyBorder="1" applyAlignment="1">
      <alignment horizontal="center" vertical="center" wrapText="1"/>
    </xf>
    <xf numFmtId="2" fontId="131" fillId="175" borderId="20" xfId="0" applyNumberFormat="1" applyFont="1" applyFill="1" applyBorder="1" applyAlignment="1">
      <alignment horizontal="center" vertical="center" wrapText="1"/>
    </xf>
    <xf numFmtId="2" fontId="131" fillId="0" borderId="29" xfId="0" applyNumberFormat="1" applyFont="1" applyBorder="1" applyAlignment="1">
      <alignment horizontal="center" vertical="center" wrapText="1"/>
    </xf>
    <xf numFmtId="4" fontId="166" fillId="140" borderId="88" xfId="0" applyNumberFormat="1" applyFont="1" applyFill="1" applyBorder="1" applyAlignment="1">
      <alignment horizontal="center" vertical="center" wrapText="1"/>
    </xf>
    <xf numFmtId="4" fontId="208" fillId="154" borderId="61" xfId="0" applyNumberFormat="1" applyFont="1" applyFill="1" applyBorder="1" applyAlignment="1">
      <alignment horizontal="center" vertical="center" wrapText="1"/>
    </xf>
    <xf numFmtId="4" fontId="156" fillId="131" borderId="23" xfId="0" applyNumberFormat="1" applyFont="1" applyFill="1" applyBorder="1" applyAlignment="1">
      <alignment horizontal="center" vertical="center" wrapText="1"/>
    </xf>
    <xf numFmtId="4" fontId="156" fillId="131" borderId="66" xfId="0" applyNumberFormat="1" applyFont="1" applyFill="1" applyBorder="1" applyAlignment="1">
      <alignment horizontal="center" vertical="center" wrapText="1"/>
    </xf>
    <xf numFmtId="4" fontId="209" fillId="131" borderId="66" xfId="0" applyNumberFormat="1" applyFont="1" applyFill="1" applyBorder="1" applyAlignment="1">
      <alignment horizontal="center" vertical="center" wrapText="1"/>
    </xf>
    <xf numFmtId="4" fontId="210" fillId="131" borderId="66" xfId="0" applyNumberFormat="1" applyFont="1" applyFill="1" applyBorder="1" applyAlignment="1">
      <alignment horizontal="center" vertical="center" wrapText="1"/>
    </xf>
    <xf numFmtId="4" fontId="209" fillId="131" borderId="106" xfId="0" applyNumberFormat="1" applyFont="1" applyFill="1" applyBorder="1" applyAlignment="1">
      <alignment horizontal="center" vertical="center" wrapText="1"/>
    </xf>
    <xf numFmtId="4" fontId="156" fillId="131" borderId="107" xfId="0" applyNumberFormat="1" applyFont="1" applyFill="1" applyBorder="1" applyAlignment="1">
      <alignment horizontal="center" vertical="center" wrapText="1"/>
    </xf>
    <xf numFmtId="4" fontId="121" fillId="100" borderId="93" xfId="0" applyNumberFormat="1" applyFont="1" applyFill="1" applyBorder="1" applyAlignment="1">
      <alignment horizontal="center" vertical="center" wrapText="1"/>
    </xf>
    <xf numFmtId="4" fontId="10" fillId="7" borderId="25" xfId="0" applyNumberFormat="1" applyFont="1" applyFill="1" applyBorder="1" applyAlignment="1">
      <alignment horizontal="center" vertical="center" wrapText="1"/>
    </xf>
    <xf numFmtId="3" fontId="4" fillId="4" borderId="54" xfId="0" applyNumberFormat="1" applyFont="1" applyFill="1" applyBorder="1" applyAlignment="1">
      <alignment horizontal="center" vertical="center" wrapText="1"/>
    </xf>
    <xf numFmtId="3" fontId="97" fillId="79" borderId="88" xfId="0" applyNumberFormat="1" applyFont="1" applyFill="1" applyBorder="1" applyAlignment="1">
      <alignment horizontal="center" vertical="center" wrapText="1"/>
    </xf>
    <xf numFmtId="3" fontId="113" fillId="93" borderId="77" xfId="0" applyNumberFormat="1" applyFont="1" applyFill="1" applyBorder="1" applyAlignment="1">
      <alignment horizontal="center" vertical="center" wrapText="1"/>
    </xf>
    <xf numFmtId="3" fontId="104" fillId="85" borderId="54" xfId="0" applyNumberFormat="1" applyFont="1" applyFill="1" applyBorder="1" applyAlignment="1">
      <alignment horizontal="center" vertical="center" wrapText="1"/>
    </xf>
    <xf numFmtId="3" fontId="101" fillId="83" borderId="88" xfId="0" applyNumberFormat="1" applyFont="1" applyFill="1" applyBorder="1" applyAlignment="1">
      <alignment horizontal="center" vertical="center" wrapText="1"/>
    </xf>
    <xf numFmtId="164" fontId="36" fillId="30" borderId="54" xfId="0" applyNumberFormat="1" applyFont="1" applyFill="1" applyBorder="1" applyAlignment="1">
      <alignment horizontal="center" vertical="center" wrapText="1"/>
    </xf>
    <xf numFmtId="164" fontId="130" fillId="108" borderId="88" xfId="0" applyNumberFormat="1" applyFont="1" applyFill="1" applyBorder="1" applyAlignment="1">
      <alignment horizontal="center" vertical="center" wrapText="1"/>
    </xf>
    <xf numFmtId="164" fontId="146" fillId="122" borderId="77" xfId="0" applyNumberFormat="1" applyFont="1" applyFill="1" applyBorder="1" applyAlignment="1">
      <alignment horizontal="center" vertical="center" wrapText="1"/>
    </xf>
    <xf numFmtId="164" fontId="69" fillId="59" borderId="54" xfId="0" applyNumberFormat="1" applyFont="1" applyFill="1" applyBorder="1" applyAlignment="1">
      <alignment horizontal="center" vertical="center" wrapText="1"/>
    </xf>
    <xf numFmtId="164" fontId="181" fillId="151" borderId="88" xfId="0" applyNumberFormat="1" applyFont="1" applyFill="1" applyBorder="1" applyAlignment="1">
      <alignment horizontal="center" vertical="center" wrapText="1"/>
    </xf>
    <xf numFmtId="164" fontId="38" fillId="32" borderId="77" xfId="0" applyNumberFormat="1" applyFont="1" applyFill="1" applyBorder="1" applyAlignment="1">
      <alignment horizontal="center" vertical="center" wrapText="1"/>
    </xf>
    <xf numFmtId="164" fontId="114" fillId="94" borderId="54" xfId="0" applyNumberFormat="1" applyFont="1" applyFill="1" applyBorder="1" applyAlignment="1">
      <alignment horizontal="center" vertical="center" wrapText="1"/>
    </xf>
    <xf numFmtId="164" fontId="51" fillId="43" borderId="77" xfId="0" applyNumberFormat="1" applyFont="1" applyFill="1" applyBorder="1" applyAlignment="1">
      <alignment horizontal="center" vertical="center" wrapText="1"/>
    </xf>
    <xf numFmtId="4" fontId="55" fillId="46" borderId="54" xfId="0" applyNumberFormat="1" applyFont="1" applyFill="1" applyBorder="1" applyAlignment="1">
      <alignment horizontal="center" vertical="center" wrapText="1"/>
    </xf>
    <xf numFmtId="4" fontId="59" fillId="50" borderId="88" xfId="0" applyNumberFormat="1" applyFont="1" applyFill="1" applyBorder="1" applyAlignment="1">
      <alignment horizontal="center" vertical="center" wrapText="1"/>
    </xf>
    <xf numFmtId="4" fontId="152" fillId="127" borderId="77" xfId="0" applyNumberFormat="1" applyFont="1" applyFill="1" applyBorder="1" applyAlignment="1">
      <alignment horizontal="center" vertical="center" wrapText="1"/>
    </xf>
    <xf numFmtId="4" fontId="12" fillId="9" borderId="54" xfId="0" applyNumberFormat="1" applyFont="1" applyFill="1" applyBorder="1" applyAlignment="1">
      <alignment horizontal="center" vertical="center" wrapText="1"/>
    </xf>
    <xf numFmtId="4" fontId="100" fillId="82" borderId="77" xfId="0" applyNumberFormat="1" applyFont="1" applyFill="1" applyBorder="1" applyAlignment="1">
      <alignment horizontal="center" vertical="center" wrapText="1"/>
    </xf>
    <xf numFmtId="4" fontId="194" fillId="164" borderId="88" xfId="0" applyNumberFormat="1" applyFont="1" applyFill="1" applyBorder="1" applyAlignment="1">
      <alignment horizontal="center" vertical="center" wrapText="1"/>
    </xf>
    <xf numFmtId="4" fontId="173" fillId="145" borderId="77" xfId="0" applyNumberFormat="1" applyFont="1" applyFill="1" applyBorder="1" applyAlignment="1">
      <alignment horizontal="center" vertical="center" wrapText="1"/>
    </xf>
    <xf numFmtId="4" fontId="71" fillId="61" borderId="54" xfId="0" applyNumberFormat="1" applyFont="1" applyFill="1" applyBorder="1" applyAlignment="1">
      <alignment horizontal="center" vertical="center" wrapText="1"/>
    </xf>
    <xf numFmtId="4" fontId="54" fillId="45" borderId="88" xfId="0" applyNumberFormat="1" applyFont="1" applyFill="1" applyBorder="1" applyAlignment="1">
      <alignment horizontal="center" vertical="center" wrapText="1"/>
    </xf>
    <xf numFmtId="4" fontId="0" fillId="9" borderId="54" xfId="0" applyNumberFormat="1" applyFont="1" applyFill="1" applyBorder="1" applyAlignment="1">
      <alignment horizontal="center" vertical="center" wrapText="1"/>
    </xf>
    <xf numFmtId="3" fontId="44" fillId="38" borderId="54" xfId="0" applyNumberFormat="1" applyFont="1" applyFill="1" applyBorder="1" applyAlignment="1">
      <alignment horizontal="center" vertical="center" wrapText="1"/>
    </xf>
    <xf numFmtId="3" fontId="96" fillId="78" borderId="54" xfId="0" applyNumberFormat="1" applyFont="1" applyFill="1" applyBorder="1" applyAlignment="1">
      <alignment horizontal="center" vertical="center" wrapText="1"/>
    </xf>
    <xf numFmtId="3" fontId="120" fillId="99" borderId="88" xfId="0" applyNumberFormat="1" applyFont="1" applyFill="1" applyBorder="1" applyAlignment="1">
      <alignment horizontal="center" vertical="center" wrapText="1"/>
    </xf>
    <xf numFmtId="3" fontId="187" fillId="157" borderId="111" xfId="0" applyNumberFormat="1" applyFont="1" applyFill="1" applyBorder="1" applyAlignment="1">
      <alignment horizontal="center" vertical="center" wrapText="1"/>
    </xf>
    <xf numFmtId="3" fontId="167" fillId="141" borderId="112" xfId="0" applyNumberFormat="1" applyFont="1" applyFill="1" applyBorder="1" applyAlignment="1">
      <alignment horizontal="center" vertical="center" wrapText="1"/>
    </xf>
    <xf numFmtId="3" fontId="178" fillId="150" borderId="113" xfId="0" applyNumberFormat="1" applyFont="1" applyFill="1" applyBorder="1" applyAlignment="1">
      <alignment horizontal="center" vertical="center" wrapText="1"/>
    </xf>
    <xf numFmtId="3" fontId="133" fillId="109" borderId="111" xfId="0" applyNumberFormat="1" applyFont="1" applyFill="1" applyBorder="1" applyAlignment="1">
      <alignment horizontal="center" vertical="center" wrapText="1"/>
    </xf>
    <xf numFmtId="3" fontId="67" fillId="57" borderId="112" xfId="0" applyNumberFormat="1" applyFont="1" applyFill="1" applyBorder="1" applyAlignment="1">
      <alignment horizontal="center" vertical="center" wrapText="1"/>
    </xf>
    <xf numFmtId="3" fontId="150" fillId="125" borderId="113" xfId="0" applyNumberFormat="1" applyFont="1" applyFill="1" applyBorder="1" applyAlignment="1">
      <alignment horizontal="center" vertical="center" wrapText="1"/>
    </xf>
    <xf numFmtId="164" fontId="139" fillId="115" borderId="111" xfId="0" applyNumberFormat="1" applyFont="1" applyFill="1" applyBorder="1" applyAlignment="1">
      <alignment horizontal="center" vertical="center" wrapText="1"/>
    </xf>
    <xf numFmtId="164" fontId="79" fillId="66" borderId="112" xfId="0" applyNumberFormat="1" applyFont="1" applyFill="1" applyBorder="1" applyAlignment="1">
      <alignment horizontal="center" vertical="center" wrapText="1"/>
    </xf>
    <xf numFmtId="164" fontId="181" fillId="151" borderId="112" xfId="0" applyNumberFormat="1" applyFont="1" applyFill="1" applyBorder="1" applyAlignment="1">
      <alignment horizontal="center" vertical="center" wrapText="1"/>
    </xf>
    <xf numFmtId="164" fontId="204" fillId="171" borderId="112" xfId="0" applyNumberFormat="1" applyFont="1" applyFill="1" applyBorder="1" applyAlignment="1">
      <alignment horizontal="center" vertical="center" wrapText="1"/>
    </xf>
    <xf numFmtId="4" fontId="53" fillId="44" borderId="111" xfId="0" applyNumberFormat="1" applyFont="1" applyFill="1" applyBorder="1" applyAlignment="1">
      <alignment horizontal="center" vertical="center" wrapText="1"/>
    </xf>
    <xf numFmtId="4" fontId="72" fillId="62" borderId="112" xfId="0" applyNumberFormat="1" applyFont="1" applyFill="1" applyBorder="1" applyAlignment="1">
      <alignment horizontal="center" vertical="center" wrapText="1"/>
    </xf>
    <xf numFmtId="4" fontId="166" fillId="140" borderId="112" xfId="0" applyNumberFormat="1" applyFont="1" applyFill="1" applyBorder="1" applyAlignment="1">
      <alignment horizontal="center" vertical="center" wrapText="1"/>
    </xf>
    <xf numFmtId="4" fontId="194" fillId="164" borderId="112" xfId="0" applyNumberFormat="1" applyFont="1" applyFill="1" applyBorder="1" applyAlignment="1">
      <alignment horizontal="center" vertical="center" wrapText="1"/>
    </xf>
    <xf numFmtId="4" fontId="183" fillId="153" borderId="112" xfId="0" applyNumberFormat="1" applyFont="1" applyFill="1" applyBorder="1" applyAlignment="1">
      <alignment horizontal="center" vertical="center" wrapText="1"/>
    </xf>
    <xf numFmtId="4" fontId="83" fillId="70" borderId="114" xfId="0" applyNumberFormat="1" applyFont="1" applyFill="1" applyBorder="1" applyAlignment="1">
      <alignment horizontal="center" vertical="center" wrapText="1"/>
    </xf>
    <xf numFmtId="4" fontId="30" fillId="26" borderId="115" xfId="0" applyNumberFormat="1" applyFont="1" applyFill="1" applyBorder="1" applyAlignment="1">
      <alignment horizontal="center" vertical="center" wrapText="1"/>
    </xf>
    <xf numFmtId="0" fontId="176" fillId="148" borderId="0" xfId="0" applyFont="1" applyFill="1" applyBorder="1" applyAlignment="1">
      <alignment horizontal="center" vertical="center" wrapText="1"/>
    </xf>
    <xf numFmtId="0" fontId="161" fillId="0" borderId="56" xfId="0" applyFont="1" applyBorder="1" applyAlignment="1">
      <alignment horizontal="center" vertical="center" wrapText="1"/>
    </xf>
    <xf numFmtId="4" fontId="52" fillId="0" borderId="61" xfId="0" applyNumberFormat="1" applyFont="1" applyBorder="1" applyAlignment="1">
      <alignment horizontal="center" vertical="center" wrapText="1"/>
    </xf>
    <xf numFmtId="4" fontId="52" fillId="0" borderId="78" xfId="0" applyNumberFormat="1" applyFont="1" applyBorder="1" applyAlignment="1">
      <alignment horizontal="center" vertical="center" wrapText="1"/>
    </xf>
    <xf numFmtId="0" fontId="90" fillId="74" borderId="110" xfId="0" applyFont="1" applyFill="1" applyBorder="1" applyAlignment="1">
      <alignment horizontal="center" vertical="center" wrapText="1"/>
    </xf>
    <xf numFmtId="0" fontId="122" fillId="101" borderId="91" xfId="0" applyFont="1" applyFill="1" applyBorder="1" applyAlignment="1">
      <alignment horizontal="center" vertical="center" wrapText="1"/>
    </xf>
    <xf numFmtId="0" fontId="85" fillId="175" borderId="83" xfId="0" applyFont="1" applyFill="1" applyBorder="1" applyAlignment="1">
      <alignment wrapText="1"/>
    </xf>
    <xf numFmtId="0" fontId="105" fillId="175" borderId="0" xfId="0" applyFont="1" applyFill="1" applyBorder="1" applyAlignment="1">
      <alignment horizontal="center" vertical="center" wrapText="1"/>
    </xf>
    <xf numFmtId="0" fontId="102" fillId="175" borderId="0" xfId="0" applyFont="1" applyFill="1" applyBorder="1" applyAlignment="1">
      <alignment horizontal="center" vertical="center" wrapText="1"/>
    </xf>
    <xf numFmtId="0" fontId="195" fillId="175" borderId="0" xfId="0" applyFont="1" applyFill="1" applyBorder="1" applyAlignment="1">
      <alignment wrapText="1"/>
    </xf>
    <xf numFmtId="0" fontId="171" fillId="175" borderId="0" xfId="0" applyFont="1" applyFill="1" applyAlignment="1">
      <alignment wrapText="1"/>
    </xf>
    <xf numFmtId="1" fontId="171" fillId="175" borderId="0" xfId="0" applyNumberFormat="1" applyFont="1" applyFill="1" applyBorder="1" applyAlignment="1">
      <alignment wrapText="1"/>
    </xf>
    <xf numFmtId="0" fontId="171" fillId="175" borderId="0" xfId="0" applyFont="1" applyFill="1" applyBorder="1" applyAlignment="1">
      <alignment wrapText="1"/>
    </xf>
    <xf numFmtId="4" fontId="33" fillId="0" borderId="73" xfId="0" applyNumberFormat="1" applyFont="1" applyBorder="1" applyAlignment="1">
      <alignment horizontal="center" vertical="center" wrapText="1"/>
    </xf>
    <xf numFmtId="3" fontId="103" fillId="84" borderId="116" xfId="0" applyNumberFormat="1" applyFont="1" applyFill="1" applyBorder="1" applyAlignment="1">
      <alignment horizontal="center" vertical="center" wrapText="1"/>
    </xf>
    <xf numFmtId="3" fontId="13" fillId="10" borderId="117" xfId="0" applyNumberFormat="1" applyFont="1" applyFill="1" applyBorder="1" applyAlignment="1">
      <alignment horizontal="center" vertical="center" wrapText="1"/>
    </xf>
    <xf numFmtId="3" fontId="23" fillId="20" borderId="118" xfId="0" applyNumberFormat="1" applyFont="1" applyFill="1" applyBorder="1" applyAlignment="1">
      <alignment horizontal="center" vertical="center" wrapText="1"/>
    </xf>
    <xf numFmtId="3" fontId="197" fillId="166" borderId="116" xfId="0" applyNumberFormat="1" applyFont="1" applyFill="1" applyBorder="1" applyAlignment="1">
      <alignment horizontal="center" vertical="center" wrapText="1"/>
    </xf>
    <xf numFmtId="3" fontId="22" fillId="19" borderId="117" xfId="0" applyNumberFormat="1" applyFont="1" applyFill="1" applyBorder="1" applyAlignment="1">
      <alignment horizontal="center" vertical="center" wrapText="1"/>
    </xf>
    <xf numFmtId="3" fontId="45" fillId="39" borderId="118" xfId="0" applyNumberFormat="1" applyFont="1" applyFill="1" applyBorder="1" applyAlignment="1">
      <alignment horizontal="center" vertical="center" wrapText="1"/>
    </xf>
    <xf numFmtId="4" fontId="29" fillId="25" borderId="116" xfId="0" applyNumberFormat="1" applyFont="1" applyFill="1" applyBorder="1" applyAlignment="1">
      <alignment horizontal="center" vertical="center" wrapText="1"/>
    </xf>
    <xf numFmtId="4" fontId="73" fillId="63" borderId="117" xfId="0" applyNumberFormat="1" applyFont="1" applyFill="1" applyBorder="1" applyAlignment="1">
      <alignment horizontal="center" vertical="center" wrapText="1"/>
    </xf>
    <xf numFmtId="4" fontId="80" fillId="67" borderId="118" xfId="0" applyNumberFormat="1" applyFont="1" applyFill="1" applyBorder="1" applyAlignment="1">
      <alignment horizontal="center" vertical="center" wrapText="1"/>
    </xf>
    <xf numFmtId="4" fontId="154" fillId="129" borderId="116" xfId="0" applyNumberFormat="1" applyFont="1" applyFill="1" applyBorder="1" applyAlignment="1">
      <alignment horizontal="center" vertical="center" wrapText="1"/>
    </xf>
    <xf numFmtId="4" fontId="198" fillId="167" borderId="117" xfId="0" applyNumberFormat="1" applyFont="1" applyFill="1" applyBorder="1" applyAlignment="1">
      <alignment horizontal="center" vertical="center" wrapText="1"/>
    </xf>
    <xf numFmtId="4" fontId="175" fillId="147" borderId="118" xfId="0" applyNumberFormat="1" applyFont="1" applyFill="1" applyBorder="1" applyAlignment="1">
      <alignment horizontal="center" vertical="center" wrapText="1"/>
    </xf>
    <xf numFmtId="4" fontId="2" fillId="3" borderId="116" xfId="0" applyNumberFormat="1" applyFont="1" applyFill="1" applyBorder="1" applyAlignment="1">
      <alignment horizontal="center" vertical="center" wrapText="1"/>
    </xf>
    <xf numFmtId="4" fontId="75" fillId="64" borderId="117" xfId="0" applyNumberFormat="1" applyFont="1" applyFill="1" applyBorder="1" applyAlignment="1">
      <alignment horizontal="center" vertical="center" wrapText="1"/>
    </xf>
    <xf numFmtId="4" fontId="76" fillId="65" borderId="118" xfId="0" applyNumberFormat="1" applyFont="1" applyFill="1" applyBorder="1" applyAlignment="1">
      <alignment horizontal="center" vertical="center" wrapText="1"/>
    </xf>
    <xf numFmtId="4" fontId="41" fillId="35" borderId="116" xfId="0" applyNumberFormat="1" applyFont="1" applyFill="1" applyBorder="1" applyAlignment="1">
      <alignment horizontal="center" vertical="center" wrapText="1"/>
    </xf>
    <xf numFmtId="4" fontId="158" fillId="133" borderId="117" xfId="0" applyNumberFormat="1" applyFont="1" applyFill="1" applyBorder="1" applyAlignment="1">
      <alignment horizontal="center" vertical="center" wrapText="1"/>
    </xf>
    <xf numFmtId="4" fontId="19" fillId="16" borderId="119" xfId="0" applyNumberFormat="1" applyFont="1" applyFill="1" applyBorder="1" applyAlignment="1">
      <alignment horizontal="center" vertical="center" wrapText="1"/>
    </xf>
    <xf numFmtId="3" fontId="1" fillId="2" borderId="120" xfId="0" applyNumberFormat="1" applyFont="1" applyFill="1" applyBorder="1" applyAlignment="1">
      <alignment horizontal="center" vertical="center" wrapText="1"/>
    </xf>
    <xf numFmtId="3" fontId="34" fillId="28" borderId="121" xfId="0" applyNumberFormat="1" applyFont="1" applyFill="1" applyBorder="1" applyAlignment="1">
      <alignment horizontal="center" vertical="center" wrapText="1"/>
    </xf>
    <xf numFmtId="3" fontId="7" fillId="5" borderId="122" xfId="0" applyNumberFormat="1" applyFont="1" applyFill="1" applyBorder="1" applyAlignment="1">
      <alignment horizontal="center" vertical="center" wrapText="1"/>
    </xf>
    <xf numFmtId="3" fontId="32" fillId="27" borderId="120" xfId="0" applyNumberFormat="1" applyFont="1" applyFill="1" applyBorder="1" applyAlignment="1">
      <alignment horizontal="center" vertical="center" wrapText="1"/>
    </xf>
    <xf numFmtId="3" fontId="117" fillId="96" borderId="121" xfId="0" applyNumberFormat="1" applyFont="1" applyFill="1" applyBorder="1" applyAlignment="1">
      <alignment horizontal="center" vertical="center" wrapText="1"/>
    </xf>
    <xf numFmtId="3" fontId="169" fillId="142" borderId="122" xfId="0" applyNumberFormat="1" applyFont="1" applyFill="1" applyBorder="1" applyAlignment="1">
      <alignment horizontal="center" vertical="center" wrapText="1"/>
    </xf>
    <xf numFmtId="164" fontId="177" fillId="149" borderId="120" xfId="0" applyNumberFormat="1" applyFont="1" applyFill="1" applyBorder="1" applyAlignment="1">
      <alignment horizontal="center" vertical="center" wrapText="1"/>
    </xf>
    <xf numFmtId="164" fontId="60" fillId="51" borderId="121" xfId="0" applyNumberFormat="1" applyFont="1" applyFill="1" applyBorder="1" applyAlignment="1">
      <alignment horizontal="center" vertical="center" wrapText="1"/>
    </xf>
    <xf numFmtId="164" fontId="170" fillId="143" borderId="122" xfId="0" applyNumberFormat="1" applyFont="1" applyFill="1" applyBorder="1" applyAlignment="1">
      <alignment horizontal="center" vertical="center" wrapText="1"/>
    </xf>
    <xf numFmtId="164" fontId="110" fillId="90" borderId="120" xfId="0" applyNumberFormat="1" applyFont="1" applyFill="1" applyBorder="1" applyAlignment="1">
      <alignment horizontal="center" vertical="center" wrapText="1"/>
    </xf>
    <xf numFmtId="164" fontId="65" fillId="56" borderId="121" xfId="0" applyNumberFormat="1" applyFont="1" applyFill="1" applyBorder="1" applyAlignment="1">
      <alignment horizontal="center" vertical="center" wrapText="1"/>
    </xf>
    <xf numFmtId="164" fontId="193" fillId="163" borderId="122" xfId="0" applyNumberFormat="1" applyFont="1" applyFill="1" applyBorder="1" applyAlignment="1">
      <alignment horizontal="center" vertical="center" wrapText="1"/>
    </xf>
    <xf numFmtId="164" fontId="98" fillId="80" borderId="120" xfId="0" applyNumberFormat="1" applyFont="1" applyFill="1" applyBorder="1" applyAlignment="1">
      <alignment horizontal="center" vertical="center" wrapText="1"/>
    </xf>
    <xf numFmtId="164" fontId="108" fillId="88" borderId="121" xfId="0" applyNumberFormat="1" applyFont="1" applyFill="1" applyBorder="1" applyAlignment="1">
      <alignment horizontal="center" vertical="center" wrapText="1"/>
    </xf>
    <xf numFmtId="164" fontId="118" fillId="97" borderId="122" xfId="0" applyNumberFormat="1" applyFont="1" applyFill="1" applyBorder="1" applyAlignment="1">
      <alignment horizontal="center" vertical="center" wrapText="1"/>
    </xf>
    <xf numFmtId="4" fontId="141" fillId="117" borderId="120" xfId="0" applyNumberFormat="1" applyFont="1" applyFill="1" applyBorder="1" applyAlignment="1">
      <alignment horizontal="center" vertical="center" wrapText="1"/>
    </xf>
    <xf numFmtId="4" fontId="82" fillId="69" borderId="121" xfId="0" applyNumberFormat="1" applyFont="1" applyFill="1" applyBorder="1" applyAlignment="1">
      <alignment horizontal="center" vertical="center" wrapText="1"/>
    </xf>
    <xf numFmtId="4" fontId="11" fillId="8" borderId="122" xfId="0" applyNumberFormat="1" applyFont="1" applyFill="1" applyBorder="1" applyAlignment="1">
      <alignment horizontal="center" vertical="center" wrapText="1"/>
    </xf>
    <xf numFmtId="4" fontId="57" fillId="48" borderId="120" xfId="0" applyNumberFormat="1" applyFont="1" applyFill="1" applyBorder="1" applyAlignment="1">
      <alignment horizontal="center" vertical="center" wrapText="1"/>
    </xf>
    <xf numFmtId="4" fontId="206" fillId="173" borderId="121" xfId="0" applyNumberFormat="1" applyFont="1" applyFill="1" applyBorder="1" applyAlignment="1">
      <alignment horizontal="center" vertical="center" wrapText="1"/>
    </xf>
    <xf numFmtId="4" fontId="164" fillId="138" borderId="122" xfId="0" applyNumberFormat="1" applyFont="1" applyFill="1" applyBorder="1" applyAlignment="1">
      <alignment horizontal="center" vertical="center" wrapText="1"/>
    </xf>
    <xf numFmtId="4" fontId="106" fillId="86" borderId="120" xfId="0" applyNumberFormat="1" applyFont="1" applyFill="1" applyBorder="1" applyAlignment="1">
      <alignment horizontal="center" vertical="center" wrapText="1"/>
    </xf>
    <xf numFmtId="4" fontId="189" fillId="159" borderId="121" xfId="0" applyNumberFormat="1" applyFont="1" applyFill="1" applyBorder="1" applyAlignment="1">
      <alignment horizontal="center" vertical="center" wrapText="1"/>
    </xf>
    <xf numFmtId="4" fontId="160" fillId="135" borderId="122" xfId="0" applyNumberFormat="1" applyFont="1" applyFill="1" applyBorder="1" applyAlignment="1">
      <alignment horizontal="center" vertical="center" wrapText="1"/>
    </xf>
    <xf numFmtId="4" fontId="17" fillId="14" borderId="120" xfId="0" applyNumberFormat="1" applyFont="1" applyFill="1" applyBorder="1" applyAlignment="1">
      <alignment horizontal="center" vertical="center" wrapText="1"/>
    </xf>
    <xf numFmtId="4" fontId="86" fillId="72" borderId="121" xfId="0" applyNumberFormat="1" applyFont="1" applyFill="1" applyBorder="1" applyAlignment="1">
      <alignment horizontal="center" vertical="center" wrapText="1"/>
    </xf>
    <xf numFmtId="4" fontId="165" fillId="139" borderId="123" xfId="0" applyNumberFormat="1" applyFont="1" applyFill="1" applyBorder="1" applyAlignment="1">
      <alignment horizontal="center" vertical="center" wrapText="1"/>
    </xf>
    <xf numFmtId="4" fontId="89" fillId="0" borderId="4" xfId="0" applyNumberFormat="1" applyFont="1" applyBorder="1" applyAlignment="1">
      <alignment horizontal="center" vertical="center" wrapText="1"/>
    </xf>
    <xf numFmtId="4" fontId="127" fillId="105" borderId="123" xfId="0" applyNumberFormat="1" applyFont="1" applyFill="1" applyBorder="1" applyAlignment="1">
      <alignment horizontal="center" vertical="center" wrapText="1"/>
    </xf>
    <xf numFmtId="4" fontId="43" fillId="37" borderId="127" xfId="0" applyNumberFormat="1" applyFont="1" applyFill="1" applyBorder="1" applyAlignment="1">
      <alignment horizontal="center" vertical="center" wrapText="1"/>
    </xf>
    <xf numFmtId="4" fontId="28" fillId="0" borderId="53" xfId="0" applyNumberFormat="1" applyFont="1" applyFill="1" applyBorder="1" applyAlignment="1">
      <alignment horizontal="center" vertical="center" wrapText="1"/>
    </xf>
    <xf numFmtId="1" fontId="168" fillId="0" borderId="91" xfId="0" applyNumberFormat="1" applyFont="1" applyBorder="1" applyAlignment="1">
      <alignment horizontal="center" vertical="center" wrapText="1"/>
    </xf>
    <xf numFmtId="1" fontId="95" fillId="0" borderId="91" xfId="0" applyNumberFormat="1" applyFont="1" applyBorder="1" applyAlignment="1">
      <alignment horizontal="center" vertical="center" wrapText="1"/>
    </xf>
    <xf numFmtId="1" fontId="66" fillId="0" borderId="91" xfId="0" applyNumberFormat="1" applyFont="1" applyBorder="1" applyAlignment="1">
      <alignment horizontal="center" vertical="center" wrapText="1"/>
    </xf>
    <xf numFmtId="1" fontId="87" fillId="0" borderId="37" xfId="0" applyNumberFormat="1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37" fillId="0" borderId="0" xfId="0" applyFont="1" applyFill="1" applyBorder="1" applyAlignment="1">
      <alignment horizontal="center" vertical="center" wrapText="1"/>
    </xf>
    <xf numFmtId="0" fontId="137" fillId="0" borderId="20" xfId="0" applyFont="1" applyFill="1" applyBorder="1" applyAlignment="1">
      <alignment horizontal="center" vertical="center" wrapText="1"/>
    </xf>
    <xf numFmtId="0" fontId="176" fillId="0" borderId="0" xfId="0" applyFont="1" applyFill="1" applyBorder="1" applyAlignment="1">
      <alignment horizontal="center" vertical="center" wrapText="1"/>
    </xf>
    <xf numFmtId="3" fontId="4" fillId="4" borderId="101" xfId="0" applyNumberFormat="1" applyFont="1" applyFill="1" applyBorder="1" applyAlignment="1">
      <alignment horizontal="center" vertical="center" wrapText="1"/>
    </xf>
    <xf numFmtId="3" fontId="97" fillId="79" borderId="94" xfId="0" applyNumberFormat="1" applyFont="1" applyFill="1" applyBorder="1" applyAlignment="1">
      <alignment horizontal="center" vertical="center" wrapText="1"/>
    </xf>
    <xf numFmtId="3" fontId="113" fillId="93" borderId="102" xfId="0" applyNumberFormat="1" applyFont="1" applyFill="1" applyBorder="1" applyAlignment="1">
      <alignment horizontal="center" vertical="center" wrapText="1"/>
    </xf>
    <xf numFmtId="3" fontId="104" fillId="85" borderId="101" xfId="0" applyNumberFormat="1" applyFont="1" applyFill="1" applyBorder="1" applyAlignment="1">
      <alignment horizontal="center" vertical="center" wrapText="1"/>
    </xf>
    <xf numFmtId="164" fontId="36" fillId="30" borderId="101" xfId="0" applyNumberFormat="1" applyFont="1" applyFill="1" applyBorder="1" applyAlignment="1">
      <alignment horizontal="center" vertical="center" wrapText="1"/>
    </xf>
    <xf numFmtId="164" fontId="146" fillId="122" borderId="102" xfId="0" applyNumberFormat="1" applyFont="1" applyFill="1" applyBorder="1" applyAlignment="1">
      <alignment horizontal="center" vertical="center" wrapText="1"/>
    </xf>
    <xf numFmtId="164" fontId="69" fillId="59" borderId="101" xfId="0" applyNumberFormat="1" applyFont="1" applyFill="1" applyBorder="1" applyAlignment="1">
      <alignment horizontal="center" vertical="center" wrapText="1"/>
    </xf>
    <xf numFmtId="164" fontId="38" fillId="32" borderId="102" xfId="0" applyNumberFormat="1" applyFont="1" applyFill="1" applyBorder="1" applyAlignment="1">
      <alignment horizontal="center" vertical="center" wrapText="1"/>
    </xf>
    <xf numFmtId="164" fontId="114" fillId="94" borderId="101" xfId="0" applyNumberFormat="1" applyFont="1" applyFill="1" applyBorder="1" applyAlignment="1">
      <alignment horizontal="center" vertical="center" wrapText="1"/>
    </xf>
    <xf numFmtId="164" fontId="51" fillId="43" borderId="102" xfId="0" applyNumberFormat="1" applyFont="1" applyFill="1" applyBorder="1" applyAlignment="1">
      <alignment horizontal="center" vertical="center" wrapText="1"/>
    </xf>
    <xf numFmtId="4" fontId="152" fillId="127" borderId="102" xfId="0" applyNumberFormat="1" applyFont="1" applyFill="1" applyBorder="1" applyAlignment="1">
      <alignment horizontal="center" vertical="center" wrapText="1"/>
    </xf>
    <xf numFmtId="4" fontId="12" fillId="9" borderId="101" xfId="0" applyNumberFormat="1" applyFont="1" applyFill="1" applyBorder="1" applyAlignment="1">
      <alignment horizontal="center" vertical="center" wrapText="1"/>
    </xf>
    <xf numFmtId="4" fontId="100" fillId="82" borderId="102" xfId="0" applyNumberFormat="1" applyFont="1" applyFill="1" applyBorder="1" applyAlignment="1">
      <alignment horizontal="center" vertical="center" wrapText="1"/>
    </xf>
    <xf numFmtId="4" fontId="128" fillId="106" borderId="101" xfId="0" applyNumberFormat="1" applyFont="1" applyFill="1" applyBorder="1" applyAlignment="1">
      <alignment horizontal="center" vertical="center" wrapText="1"/>
    </xf>
    <xf numFmtId="4" fontId="173" fillId="145" borderId="102" xfId="0" applyNumberFormat="1" applyFont="1" applyFill="1" applyBorder="1" applyAlignment="1">
      <alignment horizontal="center" vertical="center" wrapText="1"/>
    </xf>
    <xf numFmtId="4" fontId="71" fillId="61" borderId="101" xfId="0" applyNumberFormat="1" applyFont="1" applyFill="1" applyBorder="1" applyAlignment="1">
      <alignment horizontal="center" vertical="center" wrapText="1"/>
    </xf>
    <xf numFmtId="1" fontId="78" fillId="0" borderId="36" xfId="0" applyNumberFormat="1" applyFont="1" applyBorder="1" applyAlignment="1">
      <alignment horizontal="center" vertical="center" wrapText="1"/>
    </xf>
    <xf numFmtId="1" fontId="87" fillId="0" borderId="83" xfId="0" applyNumberFormat="1" applyFont="1" applyBorder="1" applyAlignment="1">
      <alignment horizontal="center" vertical="center" wrapText="1"/>
    </xf>
    <xf numFmtId="4" fontId="6" fillId="0" borderId="53" xfId="0" applyNumberFormat="1" applyFont="1" applyFill="1" applyBorder="1" applyAlignment="1">
      <alignment horizontal="center" vertical="center" wrapText="1"/>
    </xf>
    <xf numFmtId="4" fontId="49" fillId="0" borderId="53" xfId="0" applyNumberFormat="1" applyFont="1" applyFill="1" applyBorder="1" applyAlignment="1">
      <alignment horizontal="center" vertical="center" wrapText="1"/>
    </xf>
    <xf numFmtId="4" fontId="33" fillId="0" borderId="53" xfId="0" applyNumberFormat="1" applyFont="1" applyFill="1" applyBorder="1" applyAlignment="1">
      <alignment horizontal="center" vertical="center" wrapText="1"/>
    </xf>
    <xf numFmtId="4" fontId="132" fillId="0" borderId="29" xfId="0" applyNumberFormat="1" applyFont="1" applyFill="1" applyBorder="1" applyAlignment="1">
      <alignment horizontal="center" vertical="center" wrapText="1"/>
    </xf>
    <xf numFmtId="4" fontId="89" fillId="0" borderId="4" xfId="0" applyNumberFormat="1" applyFont="1" applyFill="1" applyBorder="1" applyAlignment="1">
      <alignment horizontal="center" vertical="center" wrapText="1"/>
    </xf>
    <xf numFmtId="4" fontId="132" fillId="0" borderId="53" xfId="0" applyNumberFormat="1" applyFont="1" applyFill="1" applyBorder="1" applyAlignment="1">
      <alignment horizontal="center" vertical="center" wrapText="1"/>
    </xf>
    <xf numFmtId="4" fontId="1" fillId="0" borderId="53" xfId="0" applyNumberFormat="1" applyFont="1" applyFill="1" applyBorder="1" applyAlignment="1">
      <alignment horizontal="center" vertical="center" wrapText="1"/>
    </xf>
    <xf numFmtId="4" fontId="33" fillId="0" borderId="85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68" fillId="0" borderId="69" xfId="0" applyFont="1" applyBorder="1" applyAlignment="1">
      <alignment horizontal="center" vertical="center" wrapText="1"/>
    </xf>
    <xf numFmtId="0" fontId="123" fillId="0" borderId="33" xfId="0" applyFont="1" applyBorder="1" applyAlignment="1">
      <alignment horizontal="center" vertical="center" wrapText="1"/>
    </xf>
    <xf numFmtId="0" fontId="179" fillId="0" borderId="25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168" fillId="0" borderId="51" xfId="0" applyFont="1" applyBorder="1" applyAlignment="1">
      <alignment horizontal="center" vertical="center" wrapText="1"/>
    </xf>
    <xf numFmtId="2" fontId="148" fillId="0" borderId="83" xfId="0" applyNumberFormat="1" applyFont="1" applyBorder="1" applyAlignment="1">
      <alignment horizontal="center" vertical="center" wrapText="1"/>
    </xf>
    <xf numFmtId="2" fontId="95" fillId="0" borderId="51" xfId="0" applyNumberFormat="1" applyFont="1" applyBorder="1" applyAlignment="1">
      <alignment horizontal="center" vertical="center" wrapText="1"/>
    </xf>
    <xf numFmtId="2" fontId="66" fillId="0" borderId="0" xfId="0" applyNumberFormat="1" applyFont="1" applyBorder="1" applyAlignment="1">
      <alignment horizontal="center" vertical="center" wrapText="1"/>
    </xf>
    <xf numFmtId="4" fontId="186" fillId="156" borderId="76" xfId="0" applyNumberFormat="1" applyFont="1" applyFill="1" applyBorder="1" applyAlignment="1">
      <alignment horizontal="center" vertical="center" wrapText="1"/>
    </xf>
    <xf numFmtId="4" fontId="41" fillId="35" borderId="18" xfId="0" applyNumberFormat="1" applyFont="1" applyFill="1" applyBorder="1" applyAlignment="1">
      <alignment horizontal="center" vertical="center" wrapText="1"/>
    </xf>
    <xf numFmtId="4" fontId="27" fillId="24" borderId="14" xfId="0" applyNumberFormat="1" applyFont="1" applyFill="1" applyBorder="1" applyAlignment="1">
      <alignment horizontal="center" vertical="center" wrapText="1"/>
    </xf>
    <xf numFmtId="3" fontId="185" fillId="155" borderId="75" xfId="0" applyNumberFormat="1" applyFont="1" applyFill="1" applyBorder="1" applyAlignment="1">
      <alignment horizontal="center" vertical="center" wrapText="1"/>
    </xf>
    <xf numFmtId="3" fontId="92" fillId="75" borderId="39" xfId="0" applyNumberFormat="1" applyFont="1" applyFill="1" applyBorder="1" applyAlignment="1">
      <alignment horizontal="center" vertical="center" wrapText="1"/>
    </xf>
    <xf numFmtId="3" fontId="124" fillId="102" borderId="50" xfId="0" applyNumberFormat="1" applyFont="1" applyFill="1" applyBorder="1" applyAlignment="1">
      <alignment horizontal="center" vertical="center" wrapText="1"/>
    </xf>
    <xf numFmtId="4" fontId="50" fillId="42" borderId="22" xfId="0" applyNumberFormat="1" applyFont="1" applyFill="1" applyBorder="1" applyAlignment="1">
      <alignment horizontal="center" vertical="center" wrapText="1"/>
    </xf>
    <xf numFmtId="4" fontId="48" fillId="41" borderId="21" xfId="0" applyNumberFormat="1" applyFont="1" applyFill="1" applyBorder="1" applyAlignment="1">
      <alignment horizontal="center" vertical="center" wrapText="1"/>
    </xf>
    <xf numFmtId="164" fontId="149" fillId="124" borderId="64" xfId="0" applyNumberFormat="1" applyFont="1" applyFill="1" applyBorder="1" applyAlignment="1">
      <alignment horizontal="center" vertical="center" wrapText="1"/>
    </xf>
    <xf numFmtId="164" fontId="84" fillId="71" borderId="35" xfId="0" applyNumberFormat="1" applyFont="1" applyFill="1" applyBorder="1" applyAlignment="1">
      <alignment horizontal="center" vertical="center" wrapText="1"/>
    </xf>
    <xf numFmtId="164" fontId="62" fillId="53" borderId="24" xfId="0" applyNumberFormat="1" applyFont="1" applyFill="1" applyBorder="1" applyAlignment="1">
      <alignment horizontal="center" vertical="center" wrapText="1"/>
    </xf>
    <xf numFmtId="4" fontId="18" fillId="15" borderId="7" xfId="0" applyNumberFormat="1" applyFont="1" applyFill="1" applyBorder="1" applyAlignment="1">
      <alignment horizontal="center" vertical="center" wrapText="1"/>
    </xf>
    <xf numFmtId="4" fontId="25" fillId="22" borderId="12" xfId="0" applyNumberFormat="1" applyFont="1" applyFill="1" applyBorder="1" applyAlignment="1">
      <alignment horizontal="center" vertical="center" wrapText="1"/>
    </xf>
    <xf numFmtId="2" fontId="66" fillId="0" borderId="63" xfId="0" applyNumberFormat="1" applyFont="1" applyBorder="1" applyAlignment="1">
      <alignment horizontal="center" vertical="center" wrapText="1"/>
    </xf>
    <xf numFmtId="2" fontId="66" fillId="0" borderId="69" xfId="0" applyNumberFormat="1" applyFont="1" applyBorder="1" applyAlignment="1">
      <alignment horizontal="center" vertical="center" wrapText="1"/>
    </xf>
    <xf numFmtId="3" fontId="196" fillId="165" borderId="93" xfId="0" applyNumberFormat="1" applyFont="1" applyFill="1" applyBorder="1" applyAlignment="1">
      <alignment horizontal="center" vertical="center" wrapText="1"/>
    </xf>
    <xf numFmtId="3" fontId="112" fillId="92" borderId="108" xfId="0" applyNumberFormat="1" applyFont="1" applyFill="1" applyBorder="1" applyAlignment="1">
      <alignment horizontal="center" vertical="center" wrapText="1"/>
    </xf>
    <xf numFmtId="3" fontId="159" fillId="134" borderId="109" xfId="0" applyNumberFormat="1" applyFont="1" applyFill="1" applyBorder="1" applyAlignment="1">
      <alignment horizontal="center" vertical="center" wrapText="1"/>
    </xf>
    <xf numFmtId="4" fontId="121" fillId="100" borderId="93" xfId="0" applyNumberFormat="1" applyFont="1" applyFill="1" applyBorder="1" applyAlignment="1">
      <alignment horizontal="center" vertical="center" wrapText="1"/>
    </xf>
    <xf numFmtId="4" fontId="58" fillId="49" borderId="108" xfId="0" applyNumberFormat="1" applyFont="1" applyFill="1" applyBorder="1" applyAlignment="1">
      <alignment horizontal="center" vertical="center" wrapText="1"/>
    </xf>
    <xf numFmtId="164" fontId="56" fillId="47" borderId="109" xfId="0" applyNumberFormat="1" applyFont="1" applyFill="1" applyBorder="1" applyAlignment="1">
      <alignment horizontal="center" vertical="center" wrapText="1"/>
    </xf>
    <xf numFmtId="164" fontId="129" fillId="107" borderId="93" xfId="0" applyNumberFormat="1" applyFont="1" applyFill="1" applyBorder="1" applyAlignment="1">
      <alignment horizontal="center" vertical="center" wrapText="1"/>
    </xf>
    <xf numFmtId="164" fontId="111" fillId="91" borderId="44" xfId="0" applyNumberFormat="1" applyFont="1" applyFill="1" applyBorder="1" applyAlignment="1">
      <alignment horizontal="center" vertical="center" wrapText="1"/>
    </xf>
    <xf numFmtId="164" fontId="16" fillId="13" borderId="109" xfId="0" applyNumberFormat="1" applyFont="1" applyFill="1" applyBorder="1" applyAlignment="1">
      <alignment horizontal="center" vertical="center" wrapText="1"/>
    </xf>
    <xf numFmtId="4" fontId="190" fillId="160" borderId="93" xfId="0" applyNumberFormat="1" applyFont="1" applyFill="1" applyBorder="1" applyAlignment="1">
      <alignment horizontal="center" vertical="center" wrapText="1"/>
    </xf>
    <xf numFmtId="4" fontId="21" fillId="18" borderId="108" xfId="0" applyNumberFormat="1" applyFont="1" applyFill="1" applyBorder="1" applyAlignment="1">
      <alignment horizontal="center" vertical="center" wrapText="1"/>
    </xf>
    <xf numFmtId="4" fontId="142" fillId="118" borderId="109" xfId="0" applyNumberFormat="1" applyFont="1" applyFill="1" applyBorder="1" applyAlignment="1">
      <alignment horizontal="center" vertical="center" wrapText="1"/>
    </xf>
    <xf numFmtId="4" fontId="93" fillId="76" borderId="44" xfId="0" applyNumberFormat="1" applyFont="1" applyFill="1" applyBorder="1" applyAlignment="1">
      <alignment horizontal="center" vertical="center" wrapText="1"/>
    </xf>
    <xf numFmtId="4" fontId="70" fillId="60" borderId="109" xfId="0" applyNumberFormat="1" applyFont="1" applyFill="1" applyBorder="1" applyAlignment="1">
      <alignment horizontal="center" vertical="center" wrapText="1"/>
    </xf>
    <xf numFmtId="4" fontId="188" fillId="158" borderId="44" xfId="0" applyNumberFormat="1" applyFont="1" applyFill="1" applyBorder="1" applyAlignment="1">
      <alignment horizontal="center" vertical="center" wrapText="1"/>
    </xf>
    <xf numFmtId="4" fontId="142" fillId="118" borderId="58" xfId="0" applyNumberFormat="1" applyFont="1" applyFill="1" applyBorder="1" applyAlignment="1">
      <alignment horizontal="center" vertical="center" wrapText="1"/>
    </xf>
    <xf numFmtId="3" fontId="126" fillId="104" borderId="124" xfId="0" applyNumberFormat="1" applyFont="1" applyFill="1" applyBorder="1" applyAlignment="1">
      <alignment horizontal="center" vertical="center" wrapText="1"/>
    </xf>
    <xf numFmtId="4" fontId="174" fillId="146" borderId="124" xfId="0" applyNumberFormat="1" applyFont="1" applyFill="1" applyBorder="1" applyAlignment="1">
      <alignment horizontal="center" vertical="center" wrapText="1"/>
    </xf>
    <xf numFmtId="4" fontId="136" fillId="112" borderId="124" xfId="0" applyNumberFormat="1" applyFont="1" applyFill="1" applyBorder="1" applyAlignment="1">
      <alignment horizontal="center" vertical="center" wrapText="1"/>
    </xf>
    <xf numFmtId="4" fontId="61" fillId="52" borderId="124" xfId="0" applyNumberFormat="1" applyFont="1" applyFill="1" applyBorder="1" applyAlignment="1">
      <alignment horizontal="center" vertical="center" wrapText="1"/>
    </xf>
    <xf numFmtId="4" fontId="186" fillId="156" borderId="124" xfId="0" applyNumberFormat="1" applyFont="1" applyFill="1" applyBorder="1" applyAlignment="1">
      <alignment horizontal="center" vertical="center" wrapText="1"/>
    </xf>
    <xf numFmtId="4" fontId="186" fillId="156" borderId="74" xfId="0" applyNumberFormat="1" applyFont="1" applyFill="1" applyBorder="1" applyAlignment="1">
      <alignment horizontal="center" vertical="center" wrapText="1"/>
    </xf>
    <xf numFmtId="3" fontId="140" fillId="116" borderId="124" xfId="0" applyNumberFormat="1" applyFont="1" applyFill="1" applyBorder="1" applyAlignment="1">
      <alignment horizontal="center" vertical="center" wrapText="1"/>
    </xf>
    <xf numFmtId="3" fontId="13" fillId="10" borderId="125" xfId="0" applyNumberFormat="1" applyFont="1" applyFill="1" applyBorder="1" applyAlignment="1">
      <alignment horizontal="center" vertical="center" wrapText="1"/>
    </xf>
    <xf numFmtId="3" fontId="23" fillId="20" borderId="126" xfId="0" applyNumberFormat="1" applyFont="1" applyFill="1" applyBorder="1" applyAlignment="1">
      <alignment horizontal="center" vertical="center" wrapText="1"/>
    </xf>
    <xf numFmtId="3" fontId="182" fillId="152" borderId="105" xfId="0" applyNumberFormat="1" applyFont="1" applyFill="1" applyBorder="1" applyAlignment="1">
      <alignment horizontal="center" vertical="center" wrapText="1"/>
    </xf>
    <xf numFmtId="3" fontId="63" fillId="54" borderId="26" xfId="0" applyNumberFormat="1" applyFont="1" applyFill="1" applyBorder="1" applyAlignment="1">
      <alignment horizontal="center" vertical="center" wrapText="1"/>
    </xf>
    <xf numFmtId="3" fontId="64" fillId="55" borderId="97" xfId="0" applyNumberFormat="1" applyFont="1" applyFill="1" applyBorder="1" applyAlignment="1">
      <alignment horizontal="center" vertical="center" wrapText="1"/>
    </xf>
    <xf numFmtId="4" fontId="186" fillId="156" borderId="105" xfId="0" applyNumberFormat="1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1" fillId="0" borderId="33" xfId="0" applyFont="1" applyBorder="1" applyAlignment="1">
      <alignment horizontal="center" vertical="center" wrapText="1"/>
    </xf>
    <xf numFmtId="0" fontId="91" fillId="0" borderId="25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5" fillId="0" borderId="69" xfId="0" applyFont="1" applyBorder="1" applyAlignment="1">
      <alignment horizontal="center" vertical="center" wrapText="1"/>
    </xf>
    <xf numFmtId="2" fontId="66" fillId="0" borderId="83" xfId="0" applyNumberFormat="1" applyFont="1" applyBorder="1" applyAlignment="1">
      <alignment horizontal="center" vertical="center" wrapText="1"/>
    </xf>
    <xf numFmtId="2" fontId="66" fillId="0" borderId="5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438150</xdr:colOff>
      <xdr:row>45</xdr:row>
      <xdr:rowOff>123825</xdr:rowOff>
    </xdr:to>
    <xdr:sp macro="" textlink="">
      <xdr:nvSpPr>
        <xdr:cNvPr id="1026" name="Rectangle 2" hidden="1"/>
        <xdr:cNvSpPr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438150</xdr:colOff>
      <xdr:row>45</xdr:row>
      <xdr:rowOff>123825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438150</xdr:colOff>
      <xdr:row>45</xdr:row>
      <xdr:rowOff>123825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9525000" cy="9525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autoPageBreaks="0"/>
  </sheetPr>
  <dimension ref="A1:CM152"/>
  <sheetViews>
    <sheetView tabSelected="1" topLeftCell="BA1" zoomScale="85" zoomScaleNormal="85" zoomScaleSheetLayoutView="85" workbookViewId="0">
      <selection activeCell="BL11" sqref="BL11"/>
    </sheetView>
  </sheetViews>
  <sheetFormatPr defaultColWidth="17.140625" defaultRowHeight="12.75" customHeight="1" x14ac:dyDescent="0.2"/>
  <cols>
    <col min="1" max="1" width="21.28515625" style="26" customWidth="1"/>
    <col min="2" max="55" width="16.42578125" style="26"/>
    <col min="56" max="56" width="0" style="26" hidden="1" customWidth="1"/>
    <col min="57" max="57" width="17.140625" style="26" customWidth="1"/>
    <col min="58" max="58" width="20" style="26" customWidth="1"/>
    <col min="59" max="59" width="16.42578125" style="26"/>
    <col min="60" max="60" width="17.140625" style="59" hidden="1" customWidth="1"/>
    <col min="61" max="61" width="20.5703125" style="26" hidden="1" customWidth="1"/>
    <col min="62" max="62" width="17.140625" style="26" hidden="1" customWidth="1"/>
    <col min="63" max="63" width="17.140625" style="64" hidden="1" customWidth="1"/>
    <col min="64" max="64" width="20.5703125" style="26" customWidth="1"/>
    <col min="65" max="65" width="17.140625" style="26"/>
    <col min="66" max="66" width="0" style="118" hidden="1" customWidth="1"/>
    <col min="67" max="67" width="17.140625" style="95" hidden="1" customWidth="1"/>
    <col min="68" max="68" width="20.5703125" style="95" hidden="1" customWidth="1"/>
    <col min="69" max="70" width="17.140625" style="95" hidden="1" customWidth="1"/>
    <col min="71" max="71" width="20.5703125" style="118" hidden="1" customWidth="1"/>
    <col min="72" max="72" width="0" style="26" hidden="1" customWidth="1"/>
    <col min="73" max="73" width="16.42578125" style="26"/>
    <col min="74" max="74" width="17.140625" style="205" hidden="1" customWidth="1"/>
    <col min="75" max="75" width="20.5703125" style="95" hidden="1" customWidth="1"/>
    <col min="76" max="77" width="17.140625" style="95" hidden="1" customWidth="1"/>
    <col min="78" max="78" width="20.5703125" style="26" customWidth="1"/>
    <col min="79" max="91" width="16.42578125" style="26"/>
  </cols>
  <sheetData>
    <row r="1" spans="1:91" ht="16.5" customHeight="1" thickBot="1" x14ac:dyDescent="0.25">
      <c r="A1" s="350"/>
      <c r="B1" s="351" t="s">
        <v>0</v>
      </c>
      <c r="C1" s="352" t="s">
        <v>1</v>
      </c>
      <c r="D1" s="353" t="s">
        <v>2</v>
      </c>
      <c r="E1" s="354" t="s">
        <v>0</v>
      </c>
      <c r="F1" s="355" t="s">
        <v>1</v>
      </c>
      <c r="G1" s="356" t="s">
        <v>2</v>
      </c>
      <c r="H1" s="357" t="s">
        <v>0</v>
      </c>
      <c r="I1" s="358" t="s">
        <v>1</v>
      </c>
      <c r="J1" s="359" t="s">
        <v>2</v>
      </c>
      <c r="K1" s="360" t="s">
        <v>0</v>
      </c>
      <c r="L1" s="361" t="s">
        <v>1</v>
      </c>
      <c r="M1" s="362" t="s">
        <v>2</v>
      </c>
      <c r="N1" s="363" t="s">
        <v>0</v>
      </c>
      <c r="O1" s="364" t="s">
        <v>1</v>
      </c>
      <c r="P1" s="365" t="s">
        <v>2</v>
      </c>
      <c r="Q1" s="354" t="s">
        <v>0</v>
      </c>
      <c r="R1" s="355" t="s">
        <v>1</v>
      </c>
      <c r="S1" s="356" t="s">
        <v>2</v>
      </c>
      <c r="T1" s="357" t="s">
        <v>0</v>
      </c>
      <c r="U1" s="358" t="s">
        <v>1</v>
      </c>
      <c r="V1" s="359" t="s">
        <v>2</v>
      </c>
      <c r="W1" s="360" t="s">
        <v>0</v>
      </c>
      <c r="X1" s="361" t="s">
        <v>1</v>
      </c>
      <c r="Y1" s="362" t="s">
        <v>2</v>
      </c>
      <c r="Z1" s="363" t="s">
        <v>0</v>
      </c>
      <c r="AA1" s="364" t="s">
        <v>1</v>
      </c>
      <c r="AB1" s="365" t="s">
        <v>2</v>
      </c>
      <c r="AC1" s="354" t="s">
        <v>0</v>
      </c>
      <c r="AD1" s="355" t="s">
        <v>1</v>
      </c>
      <c r="AE1" s="356" t="s">
        <v>2</v>
      </c>
      <c r="AF1" s="357" t="s">
        <v>0</v>
      </c>
      <c r="AG1" s="358" t="s">
        <v>1</v>
      </c>
      <c r="AH1" s="359" t="s">
        <v>2</v>
      </c>
      <c r="AI1" s="360" t="s">
        <v>0</v>
      </c>
      <c r="AJ1" s="361" t="s">
        <v>1</v>
      </c>
      <c r="AK1" s="362" t="s">
        <v>2</v>
      </c>
      <c r="AL1" s="363" t="s">
        <v>0</v>
      </c>
      <c r="AM1" s="364" t="s">
        <v>1</v>
      </c>
      <c r="AN1" s="365" t="s">
        <v>2</v>
      </c>
      <c r="AO1" s="354" t="s">
        <v>0</v>
      </c>
      <c r="AP1" s="355" t="s">
        <v>1</v>
      </c>
      <c r="AQ1" s="356" t="s">
        <v>2</v>
      </c>
      <c r="AR1" s="357" t="s">
        <v>0</v>
      </c>
      <c r="AS1" s="358" t="s">
        <v>1</v>
      </c>
      <c r="AT1" s="359" t="s">
        <v>2</v>
      </c>
      <c r="AU1" s="360" t="s">
        <v>0</v>
      </c>
      <c r="AV1" s="361" t="s">
        <v>1</v>
      </c>
      <c r="AW1" s="362" t="s">
        <v>2</v>
      </c>
      <c r="AX1" s="363" t="s">
        <v>0</v>
      </c>
      <c r="AY1" s="364" t="s">
        <v>1</v>
      </c>
      <c r="AZ1" s="365" t="s">
        <v>2</v>
      </c>
      <c r="BA1" s="366" t="s">
        <v>0</v>
      </c>
      <c r="BB1" s="367" t="s">
        <v>1</v>
      </c>
      <c r="BC1" s="368" t="s">
        <v>2</v>
      </c>
      <c r="BD1" s="2"/>
      <c r="BE1" s="293"/>
      <c r="BF1" s="338"/>
      <c r="BG1" s="35"/>
      <c r="BH1" s="404"/>
      <c r="BI1" s="434" t="s">
        <v>3</v>
      </c>
      <c r="BJ1" s="435"/>
      <c r="BK1" s="60"/>
      <c r="BL1" s="434" t="s">
        <v>3</v>
      </c>
      <c r="BM1" s="435"/>
      <c r="BN1" s="90"/>
      <c r="BO1" s="96"/>
      <c r="BP1" s="492" t="s">
        <v>4</v>
      </c>
      <c r="BQ1" s="493"/>
      <c r="BR1" s="97"/>
      <c r="BS1" s="487" t="s">
        <v>4</v>
      </c>
      <c r="BT1" s="487"/>
      <c r="BU1" s="88"/>
      <c r="BV1" s="201"/>
      <c r="BW1" s="94"/>
      <c r="BX1" s="94"/>
      <c r="BY1" s="94"/>
      <c r="BZ1" s="488" t="s">
        <v>5</v>
      </c>
      <c r="CA1" s="489"/>
      <c r="CB1" s="38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</row>
    <row r="2" spans="1:91" ht="16.5" customHeight="1" thickBot="1" x14ac:dyDescent="0.25">
      <c r="A2" s="396" t="s">
        <v>6</v>
      </c>
      <c r="B2" s="480" t="s">
        <v>7</v>
      </c>
      <c r="C2" s="481"/>
      <c r="D2" s="482"/>
      <c r="E2" s="483" t="s">
        <v>8</v>
      </c>
      <c r="F2" s="484"/>
      <c r="G2" s="485"/>
      <c r="H2" s="475" t="s">
        <v>9</v>
      </c>
      <c r="I2" s="475"/>
      <c r="J2" s="475"/>
      <c r="K2" s="476" t="s">
        <v>10</v>
      </c>
      <c r="L2" s="476"/>
      <c r="M2" s="476"/>
      <c r="N2" s="477" t="s">
        <v>11</v>
      </c>
      <c r="O2" s="477"/>
      <c r="P2" s="477"/>
      <c r="Q2" s="474" t="s">
        <v>12</v>
      </c>
      <c r="R2" s="474"/>
      <c r="S2" s="474"/>
      <c r="T2" s="475" t="s">
        <v>13</v>
      </c>
      <c r="U2" s="475"/>
      <c r="V2" s="475"/>
      <c r="W2" s="476" t="s">
        <v>10</v>
      </c>
      <c r="X2" s="476"/>
      <c r="Y2" s="476"/>
      <c r="Z2" s="477" t="s">
        <v>11</v>
      </c>
      <c r="AA2" s="477"/>
      <c r="AB2" s="477"/>
      <c r="AC2" s="474" t="s">
        <v>14</v>
      </c>
      <c r="AD2" s="474"/>
      <c r="AE2" s="474"/>
      <c r="AF2" s="475" t="s">
        <v>15</v>
      </c>
      <c r="AG2" s="475"/>
      <c r="AH2" s="475"/>
      <c r="AI2" s="476" t="s">
        <v>10</v>
      </c>
      <c r="AJ2" s="476"/>
      <c r="AK2" s="476"/>
      <c r="AL2" s="477" t="s">
        <v>11</v>
      </c>
      <c r="AM2" s="477"/>
      <c r="AN2" s="477"/>
      <c r="AO2" s="474" t="s">
        <v>16</v>
      </c>
      <c r="AP2" s="474"/>
      <c r="AQ2" s="474"/>
      <c r="AR2" s="475" t="s">
        <v>17</v>
      </c>
      <c r="AS2" s="475"/>
      <c r="AT2" s="475"/>
      <c r="AU2" s="476" t="s">
        <v>10</v>
      </c>
      <c r="AV2" s="476"/>
      <c r="AW2" s="476"/>
      <c r="AX2" s="477" t="s">
        <v>11</v>
      </c>
      <c r="AY2" s="477"/>
      <c r="AZ2" s="477"/>
      <c r="BA2" s="478" t="s">
        <v>18</v>
      </c>
      <c r="BB2" s="478"/>
      <c r="BC2" s="479"/>
      <c r="BD2" s="210" t="s">
        <v>19</v>
      </c>
      <c r="BE2" s="285" t="s">
        <v>169</v>
      </c>
      <c r="BF2" s="339" t="s">
        <v>6</v>
      </c>
      <c r="BG2" s="125"/>
      <c r="BH2" s="404" t="s">
        <v>167</v>
      </c>
      <c r="BI2" s="436" t="s">
        <v>6</v>
      </c>
      <c r="BJ2" s="437"/>
      <c r="BK2" s="61" t="s">
        <v>168</v>
      </c>
      <c r="BL2" s="436" t="s">
        <v>6</v>
      </c>
      <c r="BM2" s="437"/>
      <c r="BN2" s="80"/>
      <c r="BO2" s="101" t="s">
        <v>167</v>
      </c>
      <c r="BP2" s="490" t="s">
        <v>6</v>
      </c>
      <c r="BQ2" s="491"/>
      <c r="BR2" s="120" t="s">
        <v>168</v>
      </c>
      <c r="BS2" s="490" t="s">
        <v>6</v>
      </c>
      <c r="BT2" s="491"/>
      <c r="BU2" s="85"/>
      <c r="BV2" s="202" t="s">
        <v>167</v>
      </c>
      <c r="BW2" s="490" t="s">
        <v>6</v>
      </c>
      <c r="BX2" s="491"/>
      <c r="BY2" s="233" t="s">
        <v>168</v>
      </c>
      <c r="BZ2" s="490" t="s">
        <v>6</v>
      </c>
      <c r="CA2" s="491"/>
      <c r="CB2" s="4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</row>
    <row r="3" spans="1:91" ht="16.5" customHeight="1" x14ac:dyDescent="0.2">
      <c r="A3" s="399" t="s">
        <v>20</v>
      </c>
      <c r="B3" s="369">
        <v>20</v>
      </c>
      <c r="C3" s="370">
        <v>80</v>
      </c>
      <c r="D3" s="371">
        <v>40</v>
      </c>
      <c r="E3" s="372">
        <v>1</v>
      </c>
      <c r="F3" s="373">
        <v>40</v>
      </c>
      <c r="G3" s="374">
        <v>21</v>
      </c>
      <c r="H3" s="375">
        <f t="shared" ref="H3:H21" si="0">(E3/B3)*77</f>
        <v>3.85</v>
      </c>
      <c r="I3" s="376">
        <f t="shared" ref="I3:I21" si="1">(F3/C3)*77</f>
        <v>38.5</v>
      </c>
      <c r="J3" s="377">
        <f t="shared" ref="J3:J21" si="2">(G3/D3)*77</f>
        <v>40.425000000000004</v>
      </c>
      <c r="K3" s="378">
        <f t="shared" ref="K3:K26" si="3">(H3/(H$150))*1000</f>
        <v>1.4637321476171234</v>
      </c>
      <c r="L3" s="379">
        <f t="shared" ref="L3:L26" si="4">(I3/(I$150))*1000</f>
        <v>14.015889404894029</v>
      </c>
      <c r="M3" s="380">
        <f t="shared" ref="M3:M26" si="5">(J3/(J$150))*1000</f>
        <v>14.062428072292807</v>
      </c>
      <c r="N3" s="381">
        <f t="shared" ref="N3:N26" si="6">(K3-E$151)</f>
        <v>-6.1698556386424181</v>
      </c>
      <c r="O3" s="382">
        <f t="shared" ref="O3:O26" si="7">(L3-F$151)</f>
        <v>6.6084819974866216</v>
      </c>
      <c r="P3" s="383">
        <f t="shared" ref="P3:P26" si="8">(M3-G$151)</f>
        <v>6.8160512606986039</v>
      </c>
      <c r="Q3" s="372">
        <v>5</v>
      </c>
      <c r="R3" s="373">
        <v>41</v>
      </c>
      <c r="S3" s="374">
        <v>15</v>
      </c>
      <c r="T3" s="384">
        <f t="shared" ref="T3:T26" si="9">(Q3/B3)*77</f>
        <v>19.25</v>
      </c>
      <c r="U3" s="385">
        <f t="shared" ref="U3:U26" si="10">(R3/C3)*77</f>
        <v>39.462499999999999</v>
      </c>
      <c r="V3" s="386">
        <f t="shared" ref="V3:V26" si="11">(S3/D3)*77</f>
        <v>28.875</v>
      </c>
      <c r="W3" s="387">
        <f t="shared" ref="W3:W26" si="12">(T3/T$150)*1000</f>
        <v>4.1684178240470455</v>
      </c>
      <c r="X3" s="388">
        <f t="shared" ref="X3:X26" si="13">(U3/U$150)*1000</f>
        <v>8.6338209473792435</v>
      </c>
      <c r="Y3" s="389">
        <f t="shared" ref="Y3:Y26" si="14">(V3/V$150)*1000</f>
        <v>5.7115056737485448</v>
      </c>
      <c r="Z3" s="390">
        <f t="shared" ref="Z3:Z26" si="15">(W3-E$151)</f>
        <v>-3.4651699622124958</v>
      </c>
      <c r="AA3" s="391">
        <f t="shared" ref="AA3:AA26" si="16">(X3-F$151)</f>
        <v>1.2264135399718361</v>
      </c>
      <c r="AB3" s="392">
        <f t="shared" ref="AB3:AB26" si="17">(Y3-G$151)</f>
        <v>-1.5348711378456583</v>
      </c>
      <c r="AC3" s="372">
        <v>2</v>
      </c>
      <c r="AD3" s="373">
        <v>30</v>
      </c>
      <c r="AE3" s="374">
        <v>16</v>
      </c>
      <c r="AF3" s="384">
        <f t="shared" ref="AF3:AF26" si="18">(AC3/B3)*77</f>
        <v>7.7</v>
      </c>
      <c r="AG3" s="385">
        <f t="shared" ref="AG3:AG26" si="19">(AD3/C3)*77</f>
        <v>28.875</v>
      </c>
      <c r="AH3" s="386">
        <f t="shared" ref="AH3:AH26" si="20">(AE3/D3)*77</f>
        <v>30.8</v>
      </c>
      <c r="AI3" s="387">
        <f t="shared" ref="AI3:AI26" si="21">((AF3/AF$150)*1000)</f>
        <v>3.2969946279421793</v>
      </c>
      <c r="AJ3" s="388">
        <f t="shared" ref="AJ3:AJ26" si="22">((AG3/AG$150)*1000)</f>
        <v>12.693758899092787</v>
      </c>
      <c r="AK3" s="389">
        <f t="shared" ref="AK3:AK26" si="23">((AH3/AH$150)*1000)</f>
        <v>11.299622976077133</v>
      </c>
      <c r="AL3" s="390">
        <f t="shared" ref="AL3:AL26" si="24">(AI3-E$151)</f>
        <v>-4.3365931583173616</v>
      </c>
      <c r="AM3" s="391">
        <f t="shared" ref="AM3:AM26" si="25">(AJ3-F$151)</f>
        <v>5.2863514916853793</v>
      </c>
      <c r="AN3" s="392">
        <f t="shared" ref="AN3:AN26" si="26">(AK3-G$151)</f>
        <v>4.0532461644829301</v>
      </c>
      <c r="AO3" s="372">
        <v>52</v>
      </c>
      <c r="AP3" s="373">
        <v>329</v>
      </c>
      <c r="AQ3" s="374">
        <v>136</v>
      </c>
      <c r="AR3" s="384">
        <f t="shared" ref="AR3:AR26" si="27">(AO3/B3)*77</f>
        <v>200.20000000000002</v>
      </c>
      <c r="AS3" s="385">
        <f t="shared" ref="AS3:AS26" si="28">(AP3/C3)*77</f>
        <v>316.66249999999997</v>
      </c>
      <c r="AT3" s="386">
        <f t="shared" ref="AT3:AT26" si="29">(AQ3/D3)*77</f>
        <v>261.8</v>
      </c>
      <c r="AU3" s="387">
        <f t="shared" ref="AU3:AU26" si="30">(AR3/AR$150)*1000</f>
        <v>7.7570719121677119</v>
      </c>
      <c r="AV3" s="388">
        <f t="shared" ref="AV3:AV26" si="31">(AS3/AS$150)*1000</f>
        <v>11.943240106472414</v>
      </c>
      <c r="AW3" s="389">
        <f t="shared" ref="AW3:AW26" si="32">(AT3/AT$150)*1000</f>
        <v>9.6449648052415</v>
      </c>
      <c r="AX3" s="390">
        <f t="shared" ref="AX3:AX26" si="33">(AU3-E$151)</f>
        <v>0.12348412590817048</v>
      </c>
      <c r="AY3" s="391">
        <f t="shared" ref="AY3:AY26" si="34">(AV3-F$151)</f>
        <v>4.5358326990650069</v>
      </c>
      <c r="AZ3" s="392">
        <f t="shared" ref="AZ3:AZ26" si="35">(AW3-G$151)</f>
        <v>2.3985879936472969</v>
      </c>
      <c r="BA3" s="393">
        <f t="shared" ref="BA3:BA26" si="36">(((AX3+AL3)+Z3)+N3)</f>
        <v>-13.848134633264106</v>
      </c>
      <c r="BB3" s="394">
        <f t="shared" ref="BB3:BB26" si="37">(((AY3+AM3)+AA3)+O3)</f>
        <v>17.657079728208842</v>
      </c>
      <c r="BC3" s="395">
        <f t="shared" ref="BC3:BC26" si="38">(((AZ3+AN3)+AB3)+P3)</f>
        <v>11.733014280983173</v>
      </c>
      <c r="BD3" s="126">
        <f t="shared" ref="BD3:BD26" si="39">(BA3+BB3)+BC3</f>
        <v>15.54195937592791</v>
      </c>
      <c r="BE3" s="286">
        <f>(BC3+BB3+BA3)/3</f>
        <v>5.1806531253093029</v>
      </c>
      <c r="BF3" s="129" t="str">
        <f>A3</f>
        <v>James Neal</v>
      </c>
      <c r="BG3" s="125"/>
      <c r="BH3" s="405">
        <f t="shared" ref="BH3:BH18" si="40">RANK(BJ3,BJ$3:BJ$18)</f>
        <v>2</v>
      </c>
      <c r="BI3" s="103" t="str">
        <f>BF3</f>
        <v>James Neal</v>
      </c>
      <c r="BJ3" s="212">
        <f t="shared" ref="BJ3:BJ19" si="41">BC3</f>
        <v>11.733014280983173</v>
      </c>
      <c r="BK3" s="234">
        <v>1</v>
      </c>
      <c r="BL3" s="220" t="str">
        <f t="shared" ref="BL3:BL18" si="42">VLOOKUP(BK3,BH$3:BJ$18,2,FALSE)</f>
        <v>Phil Kessel</v>
      </c>
      <c r="BM3" s="66">
        <f t="shared" ref="BM3:BM18" si="43">VLOOKUP(BL3,BI$3:BK$18,2,FALSE)</f>
        <v>14.2028473457095</v>
      </c>
      <c r="BN3" s="81"/>
      <c r="BO3" s="83">
        <f t="shared" ref="BO3:BO18" si="44">RANK(BQ3,BQ$3:BQ$18)</f>
        <v>6</v>
      </c>
      <c r="BP3" s="103" t="str">
        <f>BF3</f>
        <v>James Neal</v>
      </c>
      <c r="BQ3" s="104">
        <f>BD3</f>
        <v>15.54195937592791</v>
      </c>
      <c r="BR3" s="234">
        <v>1</v>
      </c>
      <c r="BS3" s="45" t="str">
        <f t="shared" ref="BS3:BS18" si="45">VLOOKUP(BR3,BO$3:BQ$18,2,FALSE)</f>
        <v>Phil Kessel</v>
      </c>
      <c r="BT3" s="72">
        <f t="shared" ref="BT3:BT18" si="46">VLOOKUP(BS3,BP$3:BR$18,2,FALSE)</f>
        <v>34.87820205583823</v>
      </c>
      <c r="BU3" s="198"/>
      <c r="BV3" s="203">
        <f t="shared" ref="BV3:BV18" si="47">RANK(BX3,BX$3:BX$18)</f>
        <v>6</v>
      </c>
      <c r="BW3" s="45" t="str">
        <f>BF3</f>
        <v>James Neal</v>
      </c>
      <c r="BX3" s="72">
        <f>BE3</f>
        <v>5.1806531253093029</v>
      </c>
      <c r="BY3" s="234">
        <v>1</v>
      </c>
      <c r="BZ3" s="45" t="str">
        <f t="shared" ref="BZ3:BZ18" si="48">VLOOKUP(BY3,BV$3:BX$18,2,FALSE)</f>
        <v>Phil Kessel</v>
      </c>
      <c r="CA3" s="72">
        <f t="shared" ref="CA3:CA18" si="49">VLOOKUP(BZ3,BW$3:BY$18,2,FALSE)</f>
        <v>11.626067351946077</v>
      </c>
      <c r="CB3" s="38"/>
      <c r="CC3" s="41"/>
      <c r="CD3" s="41"/>
      <c r="CE3" s="41"/>
      <c r="CF3" s="41"/>
      <c r="CG3" s="41"/>
      <c r="CH3" s="41"/>
      <c r="CI3" s="41"/>
      <c r="CJ3" s="41"/>
      <c r="CK3" s="41"/>
      <c r="CL3" s="41"/>
      <c r="CM3" s="41"/>
    </row>
    <row r="4" spans="1:91" ht="16.5" customHeight="1" x14ac:dyDescent="0.2">
      <c r="A4" s="426" t="s">
        <v>21</v>
      </c>
      <c r="B4" s="294">
        <v>82</v>
      </c>
      <c r="C4" s="295">
        <v>82</v>
      </c>
      <c r="D4" s="296">
        <v>48</v>
      </c>
      <c r="E4" s="297">
        <v>32</v>
      </c>
      <c r="F4" s="298">
        <v>37</v>
      </c>
      <c r="G4" s="47">
        <v>20</v>
      </c>
      <c r="H4" s="299">
        <f t="shared" si="0"/>
        <v>30.04878048780488</v>
      </c>
      <c r="I4" s="300">
        <f t="shared" si="1"/>
        <v>34.743902439024389</v>
      </c>
      <c r="J4" s="301">
        <f t="shared" si="2"/>
        <v>32.083333333333336</v>
      </c>
      <c r="K4" s="302">
        <f t="shared" si="3"/>
        <v>11.424250908231208</v>
      </c>
      <c r="L4" s="303">
        <f t="shared" si="4"/>
        <v>12.648485560514123</v>
      </c>
      <c r="M4" s="304">
        <f t="shared" si="5"/>
        <v>11.160657200232386</v>
      </c>
      <c r="N4" s="305">
        <f t="shared" si="6"/>
        <v>3.7906631219716669</v>
      </c>
      <c r="O4" s="54">
        <f t="shared" si="7"/>
        <v>5.2410781531067157</v>
      </c>
      <c r="P4" s="306">
        <f t="shared" si="8"/>
        <v>3.9142803886381827</v>
      </c>
      <c r="Q4" s="297">
        <v>32</v>
      </c>
      <c r="R4" s="298">
        <v>45</v>
      </c>
      <c r="S4" s="47">
        <v>32</v>
      </c>
      <c r="T4" s="307">
        <f t="shared" si="9"/>
        <v>30.04878048780488</v>
      </c>
      <c r="U4" s="308">
        <f t="shared" si="10"/>
        <v>42.256097560975611</v>
      </c>
      <c r="V4" s="309">
        <f t="shared" si="11"/>
        <v>51.333333333333329</v>
      </c>
      <c r="W4" s="310">
        <f t="shared" si="12"/>
        <v>6.5067985546100227</v>
      </c>
      <c r="X4" s="284">
        <f t="shared" si="13"/>
        <v>9.2450194558492793</v>
      </c>
      <c r="Y4" s="311">
        <f t="shared" si="14"/>
        <v>10.153787864441858</v>
      </c>
      <c r="Z4" s="33">
        <f t="shared" si="15"/>
        <v>-1.1267892316495187</v>
      </c>
      <c r="AA4" s="312">
        <f t="shared" si="16"/>
        <v>1.8376120484418719</v>
      </c>
      <c r="AB4" s="313">
        <f t="shared" si="17"/>
        <v>2.9074110528476549</v>
      </c>
      <c r="AC4" s="297">
        <v>23</v>
      </c>
      <c r="AD4" s="298">
        <v>23</v>
      </c>
      <c r="AE4" s="47">
        <v>21</v>
      </c>
      <c r="AF4" s="307">
        <f t="shared" si="18"/>
        <v>21.59756097560976</v>
      </c>
      <c r="AG4" s="308">
        <f t="shared" si="19"/>
        <v>21.59756097560976</v>
      </c>
      <c r="AH4" s="309">
        <f t="shared" si="20"/>
        <v>33.6875</v>
      </c>
      <c r="AI4" s="310">
        <f t="shared" si="21"/>
        <v>9.2476678588622114</v>
      </c>
      <c r="AJ4" s="284">
        <f t="shared" si="22"/>
        <v>9.4945188513539573</v>
      </c>
      <c r="AK4" s="311">
        <f t="shared" si="23"/>
        <v>12.358962630084363</v>
      </c>
      <c r="AL4" s="33">
        <f t="shared" si="24"/>
        <v>1.6140800726026701</v>
      </c>
      <c r="AM4" s="312">
        <f t="shared" si="25"/>
        <v>2.0871114439465499</v>
      </c>
      <c r="AN4" s="313">
        <f t="shared" si="26"/>
        <v>5.1125858184901602</v>
      </c>
      <c r="AO4" s="297">
        <v>325</v>
      </c>
      <c r="AP4" s="298">
        <v>295</v>
      </c>
      <c r="AQ4" s="47">
        <v>161</v>
      </c>
      <c r="AR4" s="307">
        <f t="shared" si="27"/>
        <v>305.1829268292683</v>
      </c>
      <c r="AS4" s="308">
        <f t="shared" si="28"/>
        <v>277.01219512195121</v>
      </c>
      <c r="AT4" s="309">
        <f t="shared" si="29"/>
        <v>258.27083333333331</v>
      </c>
      <c r="AU4" s="310">
        <f t="shared" si="30"/>
        <v>11.824804744158097</v>
      </c>
      <c r="AV4" s="284">
        <f t="shared" si="31"/>
        <v>10.447789551217623</v>
      </c>
      <c r="AW4" s="311">
        <f t="shared" si="32"/>
        <v>9.5149468973277056</v>
      </c>
      <c r="AX4" s="33">
        <f t="shared" si="33"/>
        <v>4.1912169578985559</v>
      </c>
      <c r="AY4" s="312">
        <f t="shared" si="34"/>
        <v>3.0403821438102154</v>
      </c>
      <c r="AZ4" s="313">
        <f t="shared" si="35"/>
        <v>2.2685700857335025</v>
      </c>
      <c r="BA4" s="314">
        <f t="shared" si="36"/>
        <v>8.4691709208233732</v>
      </c>
      <c r="BB4" s="315">
        <f t="shared" si="37"/>
        <v>12.206183789305353</v>
      </c>
      <c r="BC4" s="40">
        <f t="shared" si="38"/>
        <v>14.2028473457095</v>
      </c>
      <c r="BD4" s="126">
        <f t="shared" si="39"/>
        <v>34.87820205583823</v>
      </c>
      <c r="BE4" s="287">
        <f t="shared" ref="BE4:BE68" si="50">(BC4+BB4+BA4)/3</f>
        <v>11.626067351946077</v>
      </c>
      <c r="BF4" s="130" t="str">
        <f t="shared" ref="BF4:BF26" si="51">A4</f>
        <v>Phil Kessel</v>
      </c>
      <c r="BG4" s="125"/>
      <c r="BH4" s="405">
        <f t="shared" si="40"/>
        <v>1</v>
      </c>
      <c r="BI4" s="65" t="str">
        <f t="shared" ref="BI4:BI26" si="52">BF4</f>
        <v>Phil Kessel</v>
      </c>
      <c r="BJ4" s="115">
        <f t="shared" si="41"/>
        <v>14.2028473457095</v>
      </c>
      <c r="BK4" s="235">
        <f>BK3+1</f>
        <v>2</v>
      </c>
      <c r="BL4" s="221" t="str">
        <f t="shared" si="42"/>
        <v>James Neal</v>
      </c>
      <c r="BM4" s="67">
        <f t="shared" si="43"/>
        <v>11.733014280983173</v>
      </c>
      <c r="BN4" s="81"/>
      <c r="BO4" s="83">
        <f t="shared" si="44"/>
        <v>1</v>
      </c>
      <c r="BP4" s="65" t="str">
        <f t="shared" ref="BP4:BP26" si="53">BF4</f>
        <v>Phil Kessel</v>
      </c>
      <c r="BQ4" s="105">
        <f t="shared" ref="BQ4:BQ26" si="54">BD4</f>
        <v>34.87820205583823</v>
      </c>
      <c r="BR4" s="235">
        <f>BR3+1</f>
        <v>2</v>
      </c>
      <c r="BS4" s="71" t="str">
        <f t="shared" si="45"/>
        <v>Nicklas Backstrom</v>
      </c>
      <c r="BT4" s="73">
        <f t="shared" si="46"/>
        <v>20.97328813385581</v>
      </c>
      <c r="BU4" s="84"/>
      <c r="BV4" s="203">
        <f t="shared" si="47"/>
        <v>1</v>
      </c>
      <c r="BW4" s="71" t="str">
        <f t="shared" ref="BW4:BW35" si="55">BF4</f>
        <v>Phil Kessel</v>
      </c>
      <c r="BX4" s="73">
        <f t="shared" ref="BX4:BX35" si="56">BE4</f>
        <v>11.626067351946077</v>
      </c>
      <c r="BY4" s="235">
        <f>BY3+1</f>
        <v>2</v>
      </c>
      <c r="BZ4" s="71" t="str">
        <f t="shared" si="48"/>
        <v>Nicklas Backstrom</v>
      </c>
      <c r="CA4" s="73">
        <f t="shared" si="49"/>
        <v>6.9910960446186037</v>
      </c>
      <c r="CB4" s="38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</row>
    <row r="5" spans="1:91" ht="16.5" customHeight="1" x14ac:dyDescent="0.2">
      <c r="A5" s="426" t="s">
        <v>23</v>
      </c>
      <c r="B5" s="294">
        <v>69</v>
      </c>
      <c r="C5" s="295">
        <v>78</v>
      </c>
      <c r="D5" s="296">
        <v>48</v>
      </c>
      <c r="E5" s="297">
        <v>18</v>
      </c>
      <c r="F5" s="298">
        <v>34</v>
      </c>
      <c r="G5" s="47">
        <v>16</v>
      </c>
      <c r="H5" s="299">
        <f t="shared" si="0"/>
        <v>20.086956521739129</v>
      </c>
      <c r="I5" s="300">
        <f t="shared" si="1"/>
        <v>33.564102564102562</v>
      </c>
      <c r="J5" s="301">
        <f t="shared" si="2"/>
        <v>25.666666666666664</v>
      </c>
      <c r="K5" s="302">
        <f t="shared" si="3"/>
        <v>7.636863378871948</v>
      </c>
      <c r="L5" s="303">
        <f t="shared" si="4"/>
        <v>12.218980506830691</v>
      </c>
      <c r="M5" s="304">
        <f t="shared" si="5"/>
        <v>8.9285257601859076</v>
      </c>
      <c r="N5" s="305">
        <f t="shared" si="6"/>
        <v>3.2755926124066193E-3</v>
      </c>
      <c r="O5" s="54">
        <f t="shared" si="7"/>
        <v>4.8115730994232839</v>
      </c>
      <c r="P5" s="306">
        <f t="shared" si="8"/>
        <v>1.6821489485917045</v>
      </c>
      <c r="Q5" s="297">
        <v>25</v>
      </c>
      <c r="R5" s="298">
        <v>42</v>
      </c>
      <c r="S5" s="47">
        <v>21</v>
      </c>
      <c r="T5" s="307">
        <f t="shared" si="9"/>
        <v>27.89855072463768</v>
      </c>
      <c r="U5" s="308">
        <f t="shared" si="10"/>
        <v>41.46153846153846</v>
      </c>
      <c r="V5" s="309">
        <f t="shared" si="11"/>
        <v>33.6875</v>
      </c>
      <c r="W5" s="310">
        <f t="shared" si="12"/>
        <v>6.0411852522420944</v>
      </c>
      <c r="X5" s="284">
        <f t="shared" si="13"/>
        <v>9.071181483175188</v>
      </c>
      <c r="Y5" s="311">
        <f t="shared" si="14"/>
        <v>6.6634232860399694</v>
      </c>
      <c r="Z5" s="33">
        <f t="shared" si="15"/>
        <v>-1.592402534017447</v>
      </c>
      <c r="AA5" s="312">
        <f t="shared" si="16"/>
        <v>1.6637740757677806</v>
      </c>
      <c r="AB5" s="313">
        <f t="shared" si="17"/>
        <v>-0.58295352555423374</v>
      </c>
      <c r="AC5" s="297">
        <v>11</v>
      </c>
      <c r="AD5" s="298">
        <v>20</v>
      </c>
      <c r="AE5" s="47">
        <v>9</v>
      </c>
      <c r="AF5" s="307">
        <f t="shared" si="18"/>
        <v>12.275362318840578</v>
      </c>
      <c r="AG5" s="308">
        <f t="shared" si="19"/>
        <v>19.743589743589741</v>
      </c>
      <c r="AH5" s="309">
        <f t="shared" si="20"/>
        <v>14.4375</v>
      </c>
      <c r="AI5" s="310">
        <f t="shared" si="21"/>
        <v>5.256078392371589</v>
      </c>
      <c r="AJ5" s="284">
        <f t="shared" si="22"/>
        <v>8.6794932643369478</v>
      </c>
      <c r="AK5" s="311">
        <f t="shared" si="23"/>
        <v>5.2966982700361553</v>
      </c>
      <c r="AL5" s="33">
        <f t="shared" si="24"/>
        <v>-2.3775093938879523</v>
      </c>
      <c r="AM5" s="312">
        <f t="shared" si="25"/>
        <v>1.2720858569295403</v>
      </c>
      <c r="AN5" s="313">
        <f t="shared" si="26"/>
        <v>-1.9496785415580478</v>
      </c>
      <c r="AO5" s="297">
        <v>158</v>
      </c>
      <c r="AP5" s="298">
        <v>180</v>
      </c>
      <c r="AQ5" s="47">
        <v>133</v>
      </c>
      <c r="AR5" s="307">
        <f t="shared" si="27"/>
        <v>176.31884057971016</v>
      </c>
      <c r="AS5" s="308">
        <f t="shared" si="28"/>
        <v>177.69230769230768</v>
      </c>
      <c r="AT5" s="309">
        <f t="shared" si="29"/>
        <v>213.35416666666669</v>
      </c>
      <c r="AU5" s="310">
        <f t="shared" si="30"/>
        <v>6.8317578713628677</v>
      </c>
      <c r="AV5" s="284">
        <f t="shared" si="31"/>
        <v>6.7018415374173017</v>
      </c>
      <c r="AW5" s="311">
        <f t="shared" si="32"/>
        <v>7.8601735238794106</v>
      </c>
      <c r="AX5" s="33">
        <f t="shared" si="33"/>
        <v>-0.80182991489667366</v>
      </c>
      <c r="AY5" s="312">
        <f t="shared" si="34"/>
        <v>-0.70556586999010573</v>
      </c>
      <c r="AZ5" s="313">
        <f t="shared" si="35"/>
        <v>0.61379671228520749</v>
      </c>
      <c r="BA5" s="314">
        <f t="shared" si="36"/>
        <v>-4.7684662501896664</v>
      </c>
      <c r="BB5" s="315">
        <f t="shared" si="37"/>
        <v>7.0418671621304991</v>
      </c>
      <c r="BC5" s="40">
        <f t="shared" si="38"/>
        <v>-0.23668640623536952</v>
      </c>
      <c r="BD5" s="126">
        <f t="shared" si="39"/>
        <v>2.0367145057054632</v>
      </c>
      <c r="BE5" s="287">
        <f t="shared" si="50"/>
        <v>0.67890483523515444</v>
      </c>
      <c r="BF5" s="130" t="str">
        <f t="shared" si="51"/>
        <v>Jordan Eberle</v>
      </c>
      <c r="BG5" s="125"/>
      <c r="BH5" s="405">
        <f t="shared" si="40"/>
        <v>9</v>
      </c>
      <c r="BI5" s="65" t="str">
        <f t="shared" si="52"/>
        <v>Jordan Eberle</v>
      </c>
      <c r="BJ5" s="115">
        <f t="shared" si="41"/>
        <v>-0.23668640623536952</v>
      </c>
      <c r="BK5" s="235">
        <f t="shared" ref="BK5:BK18" si="57">BK4+1</f>
        <v>3</v>
      </c>
      <c r="BL5" s="221" t="str">
        <f t="shared" si="42"/>
        <v>Joffrey Lupul</v>
      </c>
      <c r="BM5" s="67">
        <f t="shared" si="43"/>
        <v>8.8361788706000794</v>
      </c>
      <c r="BN5" s="81"/>
      <c r="BO5" s="83">
        <f t="shared" si="44"/>
        <v>10</v>
      </c>
      <c r="BP5" s="65" t="str">
        <f t="shared" si="53"/>
        <v>Jordan Eberle</v>
      </c>
      <c r="BQ5" s="105">
        <f t="shared" si="54"/>
        <v>2.0367145057054632</v>
      </c>
      <c r="BR5" s="235">
        <f t="shared" ref="BR5:BR18" si="58">BR4+1</f>
        <v>3</v>
      </c>
      <c r="BS5" s="71" t="str">
        <f t="shared" si="45"/>
        <v>Joffrey Lupul</v>
      </c>
      <c r="BT5" s="73">
        <f t="shared" si="46"/>
        <v>20.188702001743451</v>
      </c>
      <c r="BU5" s="84"/>
      <c r="BV5" s="203">
        <f t="shared" si="47"/>
        <v>10</v>
      </c>
      <c r="BW5" s="71" t="str">
        <f t="shared" si="55"/>
        <v>Jordan Eberle</v>
      </c>
      <c r="BX5" s="73">
        <f t="shared" si="56"/>
        <v>0.67890483523515444</v>
      </c>
      <c r="BY5" s="235">
        <f t="shared" ref="BY5:BY18" si="59">BY4+1</f>
        <v>3</v>
      </c>
      <c r="BZ5" s="71" t="str">
        <f t="shared" si="48"/>
        <v>Joffrey Lupul</v>
      </c>
      <c r="CA5" s="73">
        <f t="shared" si="49"/>
        <v>6.7295673339144821</v>
      </c>
      <c r="CB5" s="38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</row>
    <row r="6" spans="1:91" ht="16.5" customHeight="1" x14ac:dyDescent="0.2">
      <c r="A6" s="426" t="s">
        <v>22</v>
      </c>
      <c r="B6" s="294">
        <v>77</v>
      </c>
      <c r="C6" s="295">
        <v>42</v>
      </c>
      <c r="D6" s="296">
        <v>48</v>
      </c>
      <c r="E6" s="297">
        <v>18</v>
      </c>
      <c r="F6" s="298">
        <v>14</v>
      </c>
      <c r="G6" s="47">
        <v>8</v>
      </c>
      <c r="H6" s="299">
        <f t="shared" si="0"/>
        <v>18</v>
      </c>
      <c r="I6" s="300">
        <f t="shared" si="1"/>
        <v>25.666666666666664</v>
      </c>
      <c r="J6" s="301">
        <f t="shared" si="2"/>
        <v>12.833333333333332</v>
      </c>
      <c r="K6" s="302">
        <f t="shared" si="3"/>
        <v>6.8434230278203172</v>
      </c>
      <c r="L6" s="303">
        <f t="shared" si="4"/>
        <v>9.3439262699293515</v>
      </c>
      <c r="M6" s="304">
        <f t="shared" si="5"/>
        <v>4.4642628800929538</v>
      </c>
      <c r="N6" s="305">
        <f t="shared" si="6"/>
        <v>-0.79016475843922418</v>
      </c>
      <c r="O6" s="54">
        <f t="shared" si="7"/>
        <v>1.9365188625219441</v>
      </c>
      <c r="P6" s="306">
        <f t="shared" si="8"/>
        <v>-2.7821139315012493</v>
      </c>
      <c r="Q6" s="297">
        <v>47</v>
      </c>
      <c r="R6" s="298">
        <v>30</v>
      </c>
      <c r="S6" s="47">
        <v>40</v>
      </c>
      <c r="T6" s="307">
        <f t="shared" si="9"/>
        <v>47</v>
      </c>
      <c r="U6" s="308">
        <f t="shared" si="10"/>
        <v>55</v>
      </c>
      <c r="V6" s="309">
        <f t="shared" si="11"/>
        <v>64.166666666666671</v>
      </c>
      <c r="W6" s="310">
        <f t="shared" si="12"/>
        <v>10.177435726244735</v>
      </c>
      <c r="X6" s="284">
        <f t="shared" si="13"/>
        <v>12.033199926660966</v>
      </c>
      <c r="Y6" s="311">
        <f t="shared" si="14"/>
        <v>12.692234830552323</v>
      </c>
      <c r="Z6" s="33">
        <f t="shared" si="15"/>
        <v>2.5438479399851932</v>
      </c>
      <c r="AA6" s="312">
        <f t="shared" si="16"/>
        <v>4.6257925192535589</v>
      </c>
      <c r="AB6" s="313">
        <f t="shared" si="17"/>
        <v>5.4458580189581198</v>
      </c>
      <c r="AC6" s="297">
        <v>22</v>
      </c>
      <c r="AD6" s="298">
        <v>19</v>
      </c>
      <c r="AE6" s="47">
        <v>18</v>
      </c>
      <c r="AF6" s="307">
        <f t="shared" si="18"/>
        <v>22</v>
      </c>
      <c r="AG6" s="308">
        <f t="shared" si="19"/>
        <v>34.833333333333336</v>
      </c>
      <c r="AH6" s="309">
        <f t="shared" si="20"/>
        <v>28.875</v>
      </c>
      <c r="AI6" s="310">
        <f t="shared" si="21"/>
        <v>9.4199846512633698</v>
      </c>
      <c r="AJ6" s="284">
        <f t="shared" si="22"/>
        <v>15.313105973508762</v>
      </c>
      <c r="AK6" s="311">
        <f t="shared" si="23"/>
        <v>10.593396540072311</v>
      </c>
      <c r="AL6" s="33">
        <f t="shared" si="24"/>
        <v>1.7863968650038284</v>
      </c>
      <c r="AM6" s="312">
        <f t="shared" si="25"/>
        <v>7.9056985661013544</v>
      </c>
      <c r="AN6" s="313">
        <f t="shared" si="26"/>
        <v>3.3470197284781076</v>
      </c>
      <c r="AO6" s="297">
        <v>202</v>
      </c>
      <c r="AP6" s="298">
        <v>95</v>
      </c>
      <c r="AQ6" s="47">
        <v>82</v>
      </c>
      <c r="AR6" s="307">
        <f t="shared" si="27"/>
        <v>202.00000000000003</v>
      </c>
      <c r="AS6" s="308">
        <f t="shared" si="28"/>
        <v>174.16666666666666</v>
      </c>
      <c r="AT6" s="309">
        <f t="shared" si="29"/>
        <v>131.54166666666666</v>
      </c>
      <c r="AU6" s="310">
        <f t="shared" si="30"/>
        <v>7.8268158154739167</v>
      </c>
      <c r="AV6" s="284">
        <f t="shared" si="31"/>
        <v>6.5688684910399733</v>
      </c>
      <c r="AW6" s="311">
        <f t="shared" si="32"/>
        <v>4.8461220222414401</v>
      </c>
      <c r="AX6" s="33">
        <f t="shared" si="33"/>
        <v>0.19322802921437532</v>
      </c>
      <c r="AY6" s="312">
        <f t="shared" si="34"/>
        <v>-0.83853891636743416</v>
      </c>
      <c r="AZ6" s="313">
        <f t="shared" si="35"/>
        <v>-2.400254789352763</v>
      </c>
      <c r="BA6" s="314">
        <f t="shared" si="36"/>
        <v>3.7333080757641728</v>
      </c>
      <c r="BB6" s="315">
        <f t="shared" si="37"/>
        <v>13.629471031509421</v>
      </c>
      <c r="BC6" s="40">
        <f t="shared" si="38"/>
        <v>3.6105090265822151</v>
      </c>
      <c r="BD6" s="126">
        <f t="shared" si="39"/>
        <v>20.97328813385581</v>
      </c>
      <c r="BE6" s="287">
        <f t="shared" si="50"/>
        <v>6.9910960446186037</v>
      </c>
      <c r="BF6" s="130" t="str">
        <f t="shared" si="51"/>
        <v>Nicklas Backstrom</v>
      </c>
      <c r="BG6" s="125"/>
      <c r="BH6" s="405">
        <f t="shared" si="40"/>
        <v>5</v>
      </c>
      <c r="BI6" s="65" t="str">
        <f t="shared" si="52"/>
        <v>Nicklas Backstrom</v>
      </c>
      <c r="BJ6" s="115">
        <f t="shared" si="41"/>
        <v>3.6105090265822151</v>
      </c>
      <c r="BK6" s="235">
        <f t="shared" si="57"/>
        <v>4</v>
      </c>
      <c r="BL6" s="221" t="str">
        <f t="shared" si="42"/>
        <v>Ryan Getzlaf</v>
      </c>
      <c r="BM6" s="67">
        <f t="shared" si="43"/>
        <v>7.9281605488865878</v>
      </c>
      <c r="BN6" s="81"/>
      <c r="BO6" s="83">
        <f t="shared" si="44"/>
        <v>2</v>
      </c>
      <c r="BP6" s="65" t="str">
        <f t="shared" si="53"/>
        <v>Nicklas Backstrom</v>
      </c>
      <c r="BQ6" s="105">
        <f t="shared" si="54"/>
        <v>20.97328813385581</v>
      </c>
      <c r="BR6" s="235">
        <f t="shared" si="58"/>
        <v>4</v>
      </c>
      <c r="BS6" s="71" t="str">
        <f t="shared" si="45"/>
        <v>Ryan Getzlaf</v>
      </c>
      <c r="BT6" s="73">
        <f t="shared" si="46"/>
        <v>18.00472514069839</v>
      </c>
      <c r="BU6" s="84"/>
      <c r="BV6" s="203">
        <f t="shared" si="47"/>
        <v>2</v>
      </c>
      <c r="BW6" s="71" t="str">
        <f t="shared" si="55"/>
        <v>Nicklas Backstrom</v>
      </c>
      <c r="BX6" s="73">
        <f t="shared" si="56"/>
        <v>6.9910960446186037</v>
      </c>
      <c r="BY6" s="235">
        <f t="shared" si="59"/>
        <v>4</v>
      </c>
      <c r="BZ6" s="71" t="str">
        <f t="shared" si="48"/>
        <v>Ryan Getzlaf</v>
      </c>
      <c r="CA6" s="73">
        <f t="shared" si="49"/>
        <v>6.0015750468994638</v>
      </c>
      <c r="CB6" s="38"/>
      <c r="CC6" s="41"/>
      <c r="CD6" s="41"/>
      <c r="CE6" s="41"/>
      <c r="CF6" s="41"/>
      <c r="CG6" s="41"/>
      <c r="CH6" s="41"/>
      <c r="CI6" s="41"/>
      <c r="CJ6" s="41"/>
      <c r="CK6" s="41"/>
      <c r="CL6" s="41"/>
      <c r="CM6" s="41"/>
    </row>
    <row r="7" spans="1:91" ht="16.5" customHeight="1" x14ac:dyDescent="0.2">
      <c r="A7" s="426" t="s">
        <v>26</v>
      </c>
      <c r="B7" s="294">
        <v>79</v>
      </c>
      <c r="C7" s="295">
        <v>82</v>
      </c>
      <c r="D7" s="296">
        <v>48</v>
      </c>
      <c r="E7" s="297">
        <v>27</v>
      </c>
      <c r="F7" s="298">
        <v>26</v>
      </c>
      <c r="G7" s="47">
        <v>12</v>
      </c>
      <c r="H7" s="299">
        <f t="shared" si="0"/>
        <v>26.316455696202532</v>
      </c>
      <c r="I7" s="300">
        <f t="shared" si="1"/>
        <v>24.414634146341463</v>
      </c>
      <c r="J7" s="301">
        <f t="shared" si="2"/>
        <v>19.25</v>
      </c>
      <c r="K7" s="302">
        <f t="shared" si="3"/>
        <v>10.005257717889197</v>
      </c>
      <c r="L7" s="303">
        <f t="shared" si="4"/>
        <v>8.8881249884693858</v>
      </c>
      <c r="M7" s="304">
        <f t="shared" si="5"/>
        <v>6.6963943201394311</v>
      </c>
      <c r="N7" s="305">
        <f t="shared" si="6"/>
        <v>2.3716699316296559</v>
      </c>
      <c r="O7" s="54">
        <f t="shared" si="7"/>
        <v>1.4807175810619784</v>
      </c>
      <c r="P7" s="306">
        <f t="shared" si="8"/>
        <v>-0.54998249145477196</v>
      </c>
      <c r="Q7" s="297">
        <v>46</v>
      </c>
      <c r="R7" s="298">
        <v>45</v>
      </c>
      <c r="S7" s="47">
        <v>17</v>
      </c>
      <c r="T7" s="307">
        <f t="shared" si="9"/>
        <v>44.835443037974684</v>
      </c>
      <c r="U7" s="308">
        <f t="shared" si="10"/>
        <v>42.256097560975611</v>
      </c>
      <c r="V7" s="309">
        <f t="shared" si="11"/>
        <v>27.270833333333336</v>
      </c>
      <c r="W7" s="310">
        <f t="shared" si="12"/>
        <v>9.7087199952488152</v>
      </c>
      <c r="X7" s="284">
        <f t="shared" si="13"/>
        <v>9.2450194558492793</v>
      </c>
      <c r="Y7" s="311">
        <f t="shared" si="14"/>
        <v>5.3941998029847378</v>
      </c>
      <c r="Z7" s="33">
        <f t="shared" si="15"/>
        <v>2.0751322089892739</v>
      </c>
      <c r="AA7" s="312">
        <f t="shared" si="16"/>
        <v>1.8376120484418719</v>
      </c>
      <c r="AB7" s="313">
        <f t="shared" si="17"/>
        <v>-1.8521770086094653</v>
      </c>
      <c r="AC7" s="297">
        <v>25</v>
      </c>
      <c r="AD7" s="298">
        <v>12</v>
      </c>
      <c r="AE7" s="47">
        <v>10</v>
      </c>
      <c r="AF7" s="307">
        <f t="shared" si="18"/>
        <v>24.367088607594937</v>
      </c>
      <c r="AG7" s="308">
        <f t="shared" si="19"/>
        <v>11.268292682926829</v>
      </c>
      <c r="AH7" s="309">
        <f t="shared" si="20"/>
        <v>16.041666666666668</v>
      </c>
      <c r="AI7" s="310">
        <f t="shared" si="21"/>
        <v>10.433527303614492</v>
      </c>
      <c r="AJ7" s="284">
        <f t="shared" si="22"/>
        <v>4.9536620094020636</v>
      </c>
      <c r="AK7" s="311">
        <f t="shared" si="23"/>
        <v>5.8852203000401735</v>
      </c>
      <c r="AL7" s="33">
        <f t="shared" si="24"/>
        <v>2.7999395173549502</v>
      </c>
      <c r="AM7" s="312">
        <f t="shared" si="25"/>
        <v>-2.4537453980053439</v>
      </c>
      <c r="AN7" s="313">
        <f t="shared" si="26"/>
        <v>-1.3611565115540296</v>
      </c>
      <c r="AO7" s="297">
        <v>179</v>
      </c>
      <c r="AP7" s="298">
        <v>187</v>
      </c>
      <c r="AQ7" s="47">
        <v>104</v>
      </c>
      <c r="AR7" s="307">
        <f t="shared" si="27"/>
        <v>174.46835443037975</v>
      </c>
      <c r="AS7" s="308">
        <f t="shared" si="28"/>
        <v>175.59756097560975</v>
      </c>
      <c r="AT7" s="309">
        <f t="shared" si="29"/>
        <v>166.83333333333331</v>
      </c>
      <c r="AU7" s="310">
        <f t="shared" si="30"/>
        <v>6.7600578007693297</v>
      </c>
      <c r="AV7" s="284">
        <f t="shared" si="31"/>
        <v>6.6228360883989676</v>
      </c>
      <c r="AW7" s="311">
        <f t="shared" si="32"/>
        <v>6.1463011013793869</v>
      </c>
      <c r="AX7" s="33">
        <f t="shared" si="33"/>
        <v>-0.87352998549021166</v>
      </c>
      <c r="AY7" s="312">
        <f t="shared" si="34"/>
        <v>-0.78457131900843979</v>
      </c>
      <c r="AZ7" s="313">
        <f t="shared" si="35"/>
        <v>-1.1000757102148162</v>
      </c>
      <c r="BA7" s="314">
        <f t="shared" si="36"/>
        <v>6.3732116724836683</v>
      </c>
      <c r="BB7" s="315">
        <f t="shared" si="37"/>
        <v>8.001291249006659E-2</v>
      </c>
      <c r="BC7" s="40">
        <f t="shared" si="38"/>
        <v>-4.8633917218330831</v>
      </c>
      <c r="BD7" s="126">
        <f t="shared" si="39"/>
        <v>1.5898328631406518</v>
      </c>
      <c r="BE7" s="287">
        <f t="shared" si="50"/>
        <v>0.52994428771355062</v>
      </c>
      <c r="BF7" s="130" t="str">
        <f t="shared" si="51"/>
        <v>Loui Eriksson</v>
      </c>
      <c r="BG7" s="125"/>
      <c r="BH7" s="405">
        <f t="shared" si="40"/>
        <v>14</v>
      </c>
      <c r="BI7" s="65" t="str">
        <f t="shared" si="52"/>
        <v>Loui Eriksson</v>
      </c>
      <c r="BJ7" s="115">
        <f t="shared" si="41"/>
        <v>-4.8633917218330831</v>
      </c>
      <c r="BK7" s="235">
        <f t="shared" si="57"/>
        <v>5</v>
      </c>
      <c r="BL7" s="221" t="str">
        <f t="shared" si="42"/>
        <v>Nicklas Backstrom</v>
      </c>
      <c r="BM7" s="67">
        <f t="shared" si="43"/>
        <v>3.6105090265822151</v>
      </c>
      <c r="BN7" s="81"/>
      <c r="BO7" s="83">
        <f t="shared" si="44"/>
        <v>11</v>
      </c>
      <c r="BP7" s="65" t="str">
        <f t="shared" si="53"/>
        <v>Loui Eriksson</v>
      </c>
      <c r="BQ7" s="105">
        <f t="shared" si="54"/>
        <v>1.5898328631406518</v>
      </c>
      <c r="BR7" s="235">
        <f t="shared" si="58"/>
        <v>5</v>
      </c>
      <c r="BS7" s="71" t="str">
        <f t="shared" si="45"/>
        <v>Anze Kopitar</v>
      </c>
      <c r="BT7" s="73">
        <f t="shared" si="46"/>
        <v>17.964520712368063</v>
      </c>
      <c r="BU7" s="84"/>
      <c r="BV7" s="203">
        <f t="shared" si="47"/>
        <v>11</v>
      </c>
      <c r="BW7" s="71" t="str">
        <f t="shared" si="55"/>
        <v>Loui Eriksson</v>
      </c>
      <c r="BX7" s="73">
        <f t="shared" si="56"/>
        <v>0.52994428771355062</v>
      </c>
      <c r="BY7" s="235">
        <f t="shared" si="59"/>
        <v>5</v>
      </c>
      <c r="BZ7" s="71" t="str">
        <f t="shared" si="48"/>
        <v>Anze Kopitar</v>
      </c>
      <c r="CA7" s="73">
        <f t="shared" si="49"/>
        <v>5.9881735707893542</v>
      </c>
      <c r="CB7" s="38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</row>
    <row r="8" spans="1:91" ht="16.5" customHeight="1" x14ac:dyDescent="0.2">
      <c r="A8" s="426" t="s">
        <v>25</v>
      </c>
      <c r="B8" s="294">
        <v>75</v>
      </c>
      <c r="C8" s="295">
        <v>82</v>
      </c>
      <c r="D8" s="296">
        <v>47</v>
      </c>
      <c r="E8" s="297">
        <v>25</v>
      </c>
      <c r="F8" s="298">
        <v>25</v>
      </c>
      <c r="G8" s="47">
        <v>10</v>
      </c>
      <c r="H8" s="299">
        <f t="shared" si="0"/>
        <v>25.666666666666664</v>
      </c>
      <c r="I8" s="300">
        <f t="shared" si="1"/>
        <v>23.475609756097562</v>
      </c>
      <c r="J8" s="301">
        <f t="shared" si="2"/>
        <v>16.382978723404257</v>
      </c>
      <c r="K8" s="302">
        <f t="shared" si="3"/>
        <v>9.7582143174474893</v>
      </c>
      <c r="L8" s="303">
        <f t="shared" si="4"/>
        <v>8.5462740273744089</v>
      </c>
      <c r="M8" s="304">
        <f t="shared" si="5"/>
        <v>5.6990589958633464</v>
      </c>
      <c r="N8" s="305">
        <f t="shared" si="6"/>
        <v>2.124626531187948</v>
      </c>
      <c r="O8" s="54">
        <f t="shared" si="7"/>
        <v>1.1388666199670014</v>
      </c>
      <c r="P8" s="306">
        <f t="shared" si="8"/>
        <v>-1.5473178157308567</v>
      </c>
      <c r="Q8" s="297">
        <v>48</v>
      </c>
      <c r="R8" s="298">
        <v>51</v>
      </c>
      <c r="S8" s="47">
        <v>32</v>
      </c>
      <c r="T8" s="307">
        <f t="shared" si="9"/>
        <v>49.28</v>
      </c>
      <c r="U8" s="308">
        <f t="shared" si="10"/>
        <v>47.890243902439025</v>
      </c>
      <c r="V8" s="309">
        <f t="shared" si="11"/>
        <v>52.425531914893618</v>
      </c>
      <c r="W8" s="310">
        <f t="shared" si="12"/>
        <v>10.671149629560436</v>
      </c>
      <c r="X8" s="284">
        <f t="shared" si="13"/>
        <v>10.477688716629181</v>
      </c>
      <c r="Y8" s="311">
        <f t="shared" si="14"/>
        <v>10.369825904110835</v>
      </c>
      <c r="Z8" s="33">
        <f t="shared" si="15"/>
        <v>3.0375618433008942</v>
      </c>
      <c r="AA8" s="312">
        <f t="shared" si="16"/>
        <v>3.070281309221774</v>
      </c>
      <c r="AB8" s="313">
        <f t="shared" si="17"/>
        <v>3.1234490925166316</v>
      </c>
      <c r="AC8" s="297">
        <v>18</v>
      </c>
      <c r="AD8" s="298">
        <v>26</v>
      </c>
      <c r="AE8" s="47">
        <v>16</v>
      </c>
      <c r="AF8" s="307">
        <f t="shared" si="18"/>
        <v>18.48</v>
      </c>
      <c r="AG8" s="308">
        <f t="shared" si="19"/>
        <v>24.414634146341463</v>
      </c>
      <c r="AH8" s="309">
        <f t="shared" si="20"/>
        <v>26.212765957446809</v>
      </c>
      <c r="AI8" s="310">
        <f t="shared" si="21"/>
        <v>7.9127871070612308</v>
      </c>
      <c r="AJ8" s="284">
        <f t="shared" si="22"/>
        <v>10.732934353704472</v>
      </c>
      <c r="AK8" s="311">
        <f t="shared" si="23"/>
        <v>9.6167004051720273</v>
      </c>
      <c r="AL8" s="33">
        <f t="shared" si="24"/>
        <v>0.27919932080168941</v>
      </c>
      <c r="AM8" s="312">
        <f t="shared" si="25"/>
        <v>3.3255269462970647</v>
      </c>
      <c r="AN8" s="313">
        <f t="shared" si="26"/>
        <v>2.3703235935778242</v>
      </c>
      <c r="AO8" s="297">
        <v>233</v>
      </c>
      <c r="AP8" s="298">
        <v>230</v>
      </c>
      <c r="AQ8" s="47">
        <v>98</v>
      </c>
      <c r="AR8" s="307">
        <f t="shared" si="27"/>
        <v>239.21333333333331</v>
      </c>
      <c r="AS8" s="308">
        <f t="shared" si="28"/>
        <v>215.97560975609755</v>
      </c>
      <c r="AT8" s="309">
        <f t="shared" si="29"/>
        <v>160.55319148936172</v>
      </c>
      <c r="AU8" s="310">
        <f t="shared" si="30"/>
        <v>9.2687064386414182</v>
      </c>
      <c r="AV8" s="284">
        <f t="shared" si="31"/>
        <v>8.1457342263730634</v>
      </c>
      <c r="AW8" s="311">
        <f t="shared" si="32"/>
        <v>5.914934611474763</v>
      </c>
      <c r="AX8" s="33">
        <f t="shared" si="33"/>
        <v>1.6351186523818768</v>
      </c>
      <c r="AY8" s="312">
        <f t="shared" si="34"/>
        <v>0.738326818965656</v>
      </c>
      <c r="AZ8" s="313">
        <f t="shared" si="35"/>
        <v>-1.3314422001194401</v>
      </c>
      <c r="BA8" s="314">
        <f t="shared" si="36"/>
        <v>7.0765063476724084</v>
      </c>
      <c r="BB8" s="315">
        <f t="shared" si="37"/>
        <v>8.2730016944514961</v>
      </c>
      <c r="BC8" s="40">
        <f t="shared" si="38"/>
        <v>2.615012670244159</v>
      </c>
      <c r="BD8" s="126">
        <f t="shared" si="39"/>
        <v>17.964520712368063</v>
      </c>
      <c r="BE8" s="287">
        <f t="shared" si="50"/>
        <v>5.9881735707893542</v>
      </c>
      <c r="BF8" s="130" t="str">
        <f t="shared" si="51"/>
        <v>Anze Kopitar</v>
      </c>
      <c r="BG8" s="125"/>
      <c r="BH8" s="405">
        <f t="shared" si="40"/>
        <v>6</v>
      </c>
      <c r="BI8" s="65" t="str">
        <f t="shared" si="52"/>
        <v>Anze Kopitar</v>
      </c>
      <c r="BJ8" s="115">
        <f t="shared" si="41"/>
        <v>2.615012670244159</v>
      </c>
      <c r="BK8" s="235">
        <f t="shared" si="57"/>
        <v>6</v>
      </c>
      <c r="BL8" s="221" t="str">
        <f t="shared" si="42"/>
        <v>Anze Kopitar</v>
      </c>
      <c r="BM8" s="67">
        <f t="shared" si="43"/>
        <v>2.615012670244159</v>
      </c>
      <c r="BN8" s="81"/>
      <c r="BO8" s="83">
        <f t="shared" si="44"/>
        <v>5</v>
      </c>
      <c r="BP8" s="65" t="str">
        <f t="shared" si="53"/>
        <v>Anze Kopitar</v>
      </c>
      <c r="BQ8" s="105">
        <f t="shared" si="54"/>
        <v>17.964520712368063</v>
      </c>
      <c r="BR8" s="235">
        <f t="shared" si="58"/>
        <v>6</v>
      </c>
      <c r="BS8" s="71" t="str">
        <f t="shared" si="45"/>
        <v>James Neal</v>
      </c>
      <c r="BT8" s="73">
        <f t="shared" si="46"/>
        <v>15.54195937592791</v>
      </c>
      <c r="BU8" s="84"/>
      <c r="BV8" s="203">
        <f t="shared" si="47"/>
        <v>5</v>
      </c>
      <c r="BW8" s="71" t="str">
        <f t="shared" si="55"/>
        <v>Anze Kopitar</v>
      </c>
      <c r="BX8" s="73">
        <f t="shared" si="56"/>
        <v>5.9881735707893542</v>
      </c>
      <c r="BY8" s="235">
        <f t="shared" si="59"/>
        <v>6</v>
      </c>
      <c r="BZ8" s="71" t="str">
        <f t="shared" si="48"/>
        <v>James Neal</v>
      </c>
      <c r="CA8" s="73">
        <f t="shared" si="49"/>
        <v>5.1806531253093029</v>
      </c>
      <c r="CB8" s="38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</row>
    <row r="9" spans="1:91" ht="16.5" customHeight="1" x14ac:dyDescent="0.2">
      <c r="A9" s="426" t="s">
        <v>24</v>
      </c>
      <c r="B9" s="294">
        <v>28</v>
      </c>
      <c r="C9" s="295">
        <v>66</v>
      </c>
      <c r="D9" s="296">
        <v>16</v>
      </c>
      <c r="E9" s="297">
        <v>9</v>
      </c>
      <c r="F9" s="298">
        <v>25</v>
      </c>
      <c r="G9" s="47">
        <v>11</v>
      </c>
      <c r="H9" s="299">
        <f t="shared" si="0"/>
        <v>24.750000000000004</v>
      </c>
      <c r="I9" s="300">
        <f t="shared" si="1"/>
        <v>29.166666666666668</v>
      </c>
      <c r="J9" s="301">
        <f t="shared" si="2"/>
        <v>52.9375</v>
      </c>
      <c r="K9" s="302">
        <f t="shared" si="3"/>
        <v>9.4097066632529369</v>
      </c>
      <c r="L9" s="303">
        <f t="shared" si="4"/>
        <v>10.618098034010629</v>
      </c>
      <c r="M9" s="304">
        <f t="shared" si="5"/>
        <v>18.415084380383433</v>
      </c>
      <c r="N9" s="305">
        <f t="shared" si="6"/>
        <v>1.7761188769933955</v>
      </c>
      <c r="O9" s="54">
        <f t="shared" si="7"/>
        <v>3.2106906266032214</v>
      </c>
      <c r="P9" s="306">
        <f t="shared" si="8"/>
        <v>11.16870756878923</v>
      </c>
      <c r="Q9" s="297">
        <v>9</v>
      </c>
      <c r="R9" s="298">
        <v>42</v>
      </c>
      <c r="S9" s="47">
        <v>7</v>
      </c>
      <c r="T9" s="307">
        <f t="shared" si="9"/>
        <v>24.750000000000004</v>
      </c>
      <c r="U9" s="308">
        <f t="shared" si="10"/>
        <v>49</v>
      </c>
      <c r="V9" s="309">
        <f t="shared" si="11"/>
        <v>33.6875</v>
      </c>
      <c r="W9" s="310">
        <f t="shared" si="12"/>
        <v>5.359394345203345</v>
      </c>
      <c r="X9" s="284">
        <f t="shared" si="13"/>
        <v>10.72048720738886</v>
      </c>
      <c r="Y9" s="311">
        <f t="shared" si="14"/>
        <v>6.6634232860399694</v>
      </c>
      <c r="Z9" s="33">
        <f t="shared" si="15"/>
        <v>-2.2741934410561964</v>
      </c>
      <c r="AA9" s="312">
        <f t="shared" si="16"/>
        <v>3.3130797999814527</v>
      </c>
      <c r="AB9" s="313">
        <f t="shared" si="17"/>
        <v>-0.58295352555423374</v>
      </c>
      <c r="AC9" s="297">
        <v>7</v>
      </c>
      <c r="AD9" s="298">
        <v>21</v>
      </c>
      <c r="AE9" s="47">
        <v>3</v>
      </c>
      <c r="AF9" s="307">
        <f t="shared" si="18"/>
        <v>19.25</v>
      </c>
      <c r="AG9" s="308">
        <f t="shared" si="19"/>
        <v>24.5</v>
      </c>
      <c r="AH9" s="309">
        <f t="shared" si="20"/>
        <v>14.4375</v>
      </c>
      <c r="AI9" s="310">
        <f t="shared" si="21"/>
        <v>8.2424865698554477</v>
      </c>
      <c r="AJ9" s="284">
        <f t="shared" si="22"/>
        <v>10.770462096199942</v>
      </c>
      <c r="AK9" s="311">
        <f t="shared" si="23"/>
        <v>5.2966982700361553</v>
      </c>
      <c r="AL9" s="33">
        <f t="shared" si="24"/>
        <v>0.60889878359590632</v>
      </c>
      <c r="AM9" s="312">
        <f t="shared" si="25"/>
        <v>3.363054688792535</v>
      </c>
      <c r="AN9" s="313">
        <f t="shared" si="26"/>
        <v>-1.9496785415580478</v>
      </c>
      <c r="AO9" s="297">
        <v>75</v>
      </c>
      <c r="AP9" s="298">
        <v>191</v>
      </c>
      <c r="AQ9" s="47">
        <v>42</v>
      </c>
      <c r="AR9" s="307">
        <f t="shared" si="27"/>
        <v>206.24999999999997</v>
      </c>
      <c r="AS9" s="308">
        <f t="shared" si="28"/>
        <v>222.83333333333334</v>
      </c>
      <c r="AT9" s="309">
        <f t="shared" si="29"/>
        <v>202.125</v>
      </c>
      <c r="AU9" s="310">
        <f t="shared" si="30"/>
        <v>7.991488920502448</v>
      </c>
      <c r="AV9" s="284">
        <f t="shared" si="31"/>
        <v>8.4043800693975559</v>
      </c>
      <c r="AW9" s="311">
        <f t="shared" si="32"/>
        <v>7.4464801805173346</v>
      </c>
      <c r="AX9" s="33">
        <f t="shared" si="33"/>
        <v>0.35790113424290659</v>
      </c>
      <c r="AY9" s="312">
        <f t="shared" si="34"/>
        <v>0.99697266199014845</v>
      </c>
      <c r="AZ9" s="313">
        <f t="shared" si="35"/>
        <v>0.20010336892313152</v>
      </c>
      <c r="BA9" s="314">
        <f t="shared" si="36"/>
        <v>0.4687253537760121</v>
      </c>
      <c r="BB9" s="315">
        <f t="shared" si="37"/>
        <v>10.883797777367358</v>
      </c>
      <c r="BC9" s="40">
        <f t="shared" si="38"/>
        <v>8.8361788706000794</v>
      </c>
      <c r="BD9" s="126">
        <f t="shared" si="39"/>
        <v>20.188702001743451</v>
      </c>
      <c r="BE9" s="287">
        <f t="shared" si="50"/>
        <v>6.7295673339144821</v>
      </c>
      <c r="BF9" s="130" t="str">
        <f t="shared" si="51"/>
        <v>Joffrey Lupul</v>
      </c>
      <c r="BG9" s="125"/>
      <c r="BH9" s="405">
        <f t="shared" si="40"/>
        <v>3</v>
      </c>
      <c r="BI9" s="65" t="str">
        <f t="shared" si="52"/>
        <v>Joffrey Lupul</v>
      </c>
      <c r="BJ9" s="115">
        <f t="shared" si="41"/>
        <v>8.8361788706000794</v>
      </c>
      <c r="BK9" s="235">
        <f t="shared" si="57"/>
        <v>7</v>
      </c>
      <c r="BL9" s="221" t="str">
        <f t="shared" si="42"/>
        <v>Tomas Plekanec</v>
      </c>
      <c r="BM9" s="67">
        <f t="shared" si="43"/>
        <v>2.1933273666764883</v>
      </c>
      <c r="BN9" s="81"/>
      <c r="BO9" s="83">
        <f t="shared" si="44"/>
        <v>3</v>
      </c>
      <c r="BP9" s="65" t="str">
        <f t="shared" si="53"/>
        <v>Joffrey Lupul</v>
      </c>
      <c r="BQ9" s="105">
        <f t="shared" si="54"/>
        <v>20.188702001743451</v>
      </c>
      <c r="BR9" s="235">
        <f t="shared" si="58"/>
        <v>7</v>
      </c>
      <c r="BS9" s="71" t="str">
        <f t="shared" si="45"/>
        <v>Vincent Lecavalier</v>
      </c>
      <c r="BT9" s="73">
        <f t="shared" si="46"/>
        <v>12.444228776928412</v>
      </c>
      <c r="BU9" s="84"/>
      <c r="BV9" s="203">
        <f t="shared" si="47"/>
        <v>3</v>
      </c>
      <c r="BW9" s="71" t="str">
        <f t="shared" si="55"/>
        <v>Joffrey Lupul</v>
      </c>
      <c r="BX9" s="73">
        <f t="shared" si="56"/>
        <v>6.7295673339144821</v>
      </c>
      <c r="BY9" s="235">
        <f t="shared" si="59"/>
        <v>7</v>
      </c>
      <c r="BZ9" s="71" t="str">
        <f t="shared" si="48"/>
        <v>Vincent Lecavalier</v>
      </c>
      <c r="CA9" s="73">
        <f t="shared" si="49"/>
        <v>4.1480762589761371</v>
      </c>
      <c r="CB9" s="38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</row>
    <row r="10" spans="1:91" ht="16.5" customHeight="1" x14ac:dyDescent="0.2">
      <c r="A10" s="426" t="s">
        <v>28</v>
      </c>
      <c r="B10" s="294">
        <v>82</v>
      </c>
      <c r="C10" s="295">
        <v>37</v>
      </c>
      <c r="D10" s="296">
        <v>47</v>
      </c>
      <c r="E10" s="297">
        <v>30</v>
      </c>
      <c r="F10" s="298">
        <v>10</v>
      </c>
      <c r="G10" s="47">
        <v>14</v>
      </c>
      <c r="H10" s="299">
        <f t="shared" si="0"/>
        <v>28.170731707317074</v>
      </c>
      <c r="I10" s="300">
        <f t="shared" si="1"/>
        <v>20.810810810810811</v>
      </c>
      <c r="J10" s="301">
        <f t="shared" si="2"/>
        <v>22.936170212765955</v>
      </c>
      <c r="K10" s="302">
        <f t="shared" si="3"/>
        <v>10.710235226466757</v>
      </c>
      <c r="L10" s="303">
        <f t="shared" si="4"/>
        <v>7.5761564350778539</v>
      </c>
      <c r="M10" s="304">
        <f t="shared" si="5"/>
        <v>7.9786825942086832</v>
      </c>
      <c r="N10" s="305">
        <f t="shared" si="6"/>
        <v>3.0766474402072159</v>
      </c>
      <c r="O10" s="54">
        <f t="shared" si="7"/>
        <v>0.16874902767044642</v>
      </c>
      <c r="P10" s="306">
        <f t="shared" si="8"/>
        <v>0.73230578261448009</v>
      </c>
      <c r="Q10" s="297">
        <v>43</v>
      </c>
      <c r="R10" s="298">
        <v>15</v>
      </c>
      <c r="S10" s="47">
        <v>20</v>
      </c>
      <c r="T10" s="307">
        <f t="shared" si="9"/>
        <v>40.378048780487809</v>
      </c>
      <c r="U10" s="308">
        <f t="shared" si="10"/>
        <v>31.216216216216218</v>
      </c>
      <c r="V10" s="309">
        <f t="shared" si="11"/>
        <v>32.765957446808514</v>
      </c>
      <c r="W10" s="310">
        <f t="shared" si="12"/>
        <v>8.7435105577572187</v>
      </c>
      <c r="X10" s="284">
        <f t="shared" si="13"/>
        <v>6.8296540124291969</v>
      </c>
      <c r="Y10" s="311">
        <f t="shared" si="14"/>
        <v>6.4811411900692715</v>
      </c>
      <c r="Z10" s="33">
        <f t="shared" si="15"/>
        <v>1.1099227714976774</v>
      </c>
      <c r="AA10" s="312">
        <f t="shared" si="16"/>
        <v>-0.57775339497821054</v>
      </c>
      <c r="AB10" s="313">
        <f t="shared" si="17"/>
        <v>-0.76523562152493163</v>
      </c>
      <c r="AC10" s="297">
        <v>26</v>
      </c>
      <c r="AD10" s="298">
        <v>6</v>
      </c>
      <c r="AE10" s="47">
        <v>9</v>
      </c>
      <c r="AF10" s="307">
        <f t="shared" si="18"/>
        <v>24.414634146341463</v>
      </c>
      <c r="AG10" s="308">
        <f t="shared" si="19"/>
        <v>12.486486486486488</v>
      </c>
      <c r="AH10" s="309">
        <f t="shared" si="20"/>
        <v>14.74468085106383</v>
      </c>
      <c r="AI10" s="310">
        <f t="shared" si="21"/>
        <v>10.453885405670325</v>
      </c>
      <c r="AJ10" s="284">
        <f t="shared" si="22"/>
        <v>5.4891930374455313</v>
      </c>
      <c r="AK10" s="311">
        <f t="shared" si="23"/>
        <v>5.4093939779092652</v>
      </c>
      <c r="AL10" s="33">
        <f t="shared" si="24"/>
        <v>2.8202976194107841</v>
      </c>
      <c r="AM10" s="312">
        <f t="shared" si="25"/>
        <v>-1.9182143699618761</v>
      </c>
      <c r="AN10" s="313">
        <f t="shared" si="26"/>
        <v>-1.8369828336849379</v>
      </c>
      <c r="AO10" s="297">
        <v>235</v>
      </c>
      <c r="AP10" s="298">
        <v>94</v>
      </c>
      <c r="AQ10" s="47">
        <v>118</v>
      </c>
      <c r="AR10" s="307">
        <f t="shared" si="27"/>
        <v>220.67073170731706</v>
      </c>
      <c r="AS10" s="308">
        <f t="shared" si="28"/>
        <v>195.62162162162161</v>
      </c>
      <c r="AT10" s="309">
        <f t="shared" si="29"/>
        <v>193.31914893617019</v>
      </c>
      <c r="AU10" s="310">
        <f t="shared" si="30"/>
        <v>8.5502434303912391</v>
      </c>
      <c r="AV10" s="284">
        <f t="shared" si="31"/>
        <v>7.3780633862377867</v>
      </c>
      <c r="AW10" s="311">
        <f t="shared" si="32"/>
        <v>7.122064124020631</v>
      </c>
      <c r="AX10" s="33">
        <f t="shared" si="33"/>
        <v>0.91665564413169776</v>
      </c>
      <c r="AY10" s="312">
        <f t="shared" si="34"/>
        <v>-2.934402116962076E-2</v>
      </c>
      <c r="AZ10" s="313">
        <f t="shared" si="35"/>
        <v>-0.12431268757357206</v>
      </c>
      <c r="BA10" s="314">
        <f t="shared" si="36"/>
        <v>7.9235234752473751</v>
      </c>
      <c r="BB10" s="315">
        <f t="shared" si="37"/>
        <v>-2.356562758439261</v>
      </c>
      <c r="BC10" s="40">
        <f t="shared" si="38"/>
        <v>-1.9942253601689615</v>
      </c>
      <c r="BD10" s="126">
        <f t="shared" si="39"/>
        <v>3.5727353566391526</v>
      </c>
      <c r="BE10" s="287">
        <f t="shared" si="50"/>
        <v>1.1909117855463842</v>
      </c>
      <c r="BF10" s="130" t="str">
        <f t="shared" si="51"/>
        <v>Jason Pominville</v>
      </c>
      <c r="BG10" s="125"/>
      <c r="BH10" s="405">
        <f t="shared" si="40"/>
        <v>13</v>
      </c>
      <c r="BI10" s="65" t="str">
        <f t="shared" si="52"/>
        <v>Jason Pominville</v>
      </c>
      <c r="BJ10" s="115">
        <f t="shared" si="41"/>
        <v>-1.9942253601689615</v>
      </c>
      <c r="BK10" s="235">
        <f t="shared" si="57"/>
        <v>8</v>
      </c>
      <c r="BL10" s="221" t="str">
        <f t="shared" si="42"/>
        <v>Sam Gagner</v>
      </c>
      <c r="BM10" s="67">
        <f t="shared" si="43"/>
        <v>1.9483166850224221</v>
      </c>
      <c r="BN10" s="81"/>
      <c r="BO10" s="83">
        <f t="shared" si="44"/>
        <v>8</v>
      </c>
      <c r="BP10" s="65" t="str">
        <f t="shared" si="53"/>
        <v>Jason Pominville</v>
      </c>
      <c r="BQ10" s="105">
        <f t="shared" si="54"/>
        <v>3.5727353566391526</v>
      </c>
      <c r="BR10" s="235">
        <f t="shared" si="58"/>
        <v>8</v>
      </c>
      <c r="BS10" s="71" t="str">
        <f t="shared" si="45"/>
        <v>Jason Pominville</v>
      </c>
      <c r="BT10" s="73">
        <f t="shared" si="46"/>
        <v>3.5727353566391526</v>
      </c>
      <c r="BU10" s="84"/>
      <c r="BV10" s="203">
        <f t="shared" si="47"/>
        <v>8</v>
      </c>
      <c r="BW10" s="71" t="str">
        <f t="shared" si="55"/>
        <v>Jason Pominville</v>
      </c>
      <c r="BX10" s="73">
        <f t="shared" si="56"/>
        <v>1.1909117855463842</v>
      </c>
      <c r="BY10" s="235">
        <f t="shared" si="59"/>
        <v>8</v>
      </c>
      <c r="BZ10" s="71" t="str">
        <f t="shared" si="48"/>
        <v>Jason Pominville</v>
      </c>
      <c r="CA10" s="73">
        <f t="shared" si="49"/>
        <v>1.1909117855463842</v>
      </c>
      <c r="CB10" s="38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</row>
    <row r="11" spans="1:91" ht="16.5" customHeight="1" x14ac:dyDescent="0.2">
      <c r="A11" s="426" t="s">
        <v>27</v>
      </c>
      <c r="B11" s="294">
        <v>65</v>
      </c>
      <c r="C11" s="295">
        <v>64</v>
      </c>
      <c r="D11" s="296">
        <v>39</v>
      </c>
      <c r="E11" s="297">
        <v>25</v>
      </c>
      <c r="F11" s="298">
        <v>22</v>
      </c>
      <c r="G11" s="47">
        <v>10</v>
      </c>
      <c r="H11" s="299">
        <f t="shared" si="0"/>
        <v>29.615384615384617</v>
      </c>
      <c r="I11" s="300">
        <f t="shared" si="1"/>
        <v>26.46875</v>
      </c>
      <c r="J11" s="301">
        <f t="shared" si="2"/>
        <v>19.743589743589741</v>
      </c>
      <c r="K11" s="302">
        <f t="shared" si="3"/>
        <v>11.259478058593258</v>
      </c>
      <c r="L11" s="303">
        <f t="shared" si="4"/>
        <v>9.6359239658646469</v>
      </c>
      <c r="M11" s="304">
        <f t="shared" si="5"/>
        <v>6.8680967386045433</v>
      </c>
      <c r="N11" s="305">
        <f t="shared" si="6"/>
        <v>3.6258902723337165</v>
      </c>
      <c r="O11" s="54">
        <f t="shared" si="7"/>
        <v>2.2285165584572395</v>
      </c>
      <c r="P11" s="306">
        <f t="shared" si="8"/>
        <v>-0.37828007298965982</v>
      </c>
      <c r="Q11" s="297">
        <v>29</v>
      </c>
      <c r="R11" s="298">
        <v>27</v>
      </c>
      <c r="S11" s="47">
        <v>22</v>
      </c>
      <c r="T11" s="307">
        <f t="shared" si="9"/>
        <v>34.353846153846156</v>
      </c>
      <c r="U11" s="308">
        <f t="shared" si="10"/>
        <v>32.484375</v>
      </c>
      <c r="V11" s="309">
        <f t="shared" si="11"/>
        <v>43.435897435897438</v>
      </c>
      <c r="W11" s="310">
        <f t="shared" si="12"/>
        <v>7.4390225782993431</v>
      </c>
      <c r="X11" s="284">
        <f t="shared" si="13"/>
        <v>7.1071087066841327</v>
      </c>
      <c r="Y11" s="311">
        <f t="shared" si="14"/>
        <v>8.5916666545277263</v>
      </c>
      <c r="Z11" s="33">
        <f t="shared" si="15"/>
        <v>-0.19456520796019827</v>
      </c>
      <c r="AA11" s="312">
        <f t="shared" si="16"/>
        <v>-0.30029870072327469</v>
      </c>
      <c r="AB11" s="313">
        <f t="shared" si="17"/>
        <v>1.3452898429335232</v>
      </c>
      <c r="AC11" s="297">
        <v>28</v>
      </c>
      <c r="AD11" s="298">
        <v>11</v>
      </c>
      <c r="AE11" s="47">
        <v>9</v>
      </c>
      <c r="AF11" s="307">
        <f t="shared" si="18"/>
        <v>33.169230769230772</v>
      </c>
      <c r="AG11" s="308">
        <f t="shared" si="19"/>
        <v>13.234375</v>
      </c>
      <c r="AH11" s="309">
        <f t="shared" si="20"/>
        <v>17.76923076923077</v>
      </c>
      <c r="AI11" s="310">
        <f t="shared" si="21"/>
        <v>14.202438397289388</v>
      </c>
      <c r="AJ11" s="284">
        <f t="shared" si="22"/>
        <v>5.8179728287508619</v>
      </c>
      <c r="AK11" s="311">
        <f t="shared" si="23"/>
        <v>6.5190132554291154</v>
      </c>
      <c r="AL11" s="33">
        <f t="shared" si="24"/>
        <v>6.5688506110298466</v>
      </c>
      <c r="AM11" s="312">
        <f t="shared" si="25"/>
        <v>-1.5894345786565456</v>
      </c>
      <c r="AN11" s="313">
        <f t="shared" si="26"/>
        <v>-0.72736355616508774</v>
      </c>
      <c r="AO11" s="297">
        <v>210</v>
      </c>
      <c r="AP11" s="298">
        <v>182</v>
      </c>
      <c r="AQ11" s="47">
        <v>86</v>
      </c>
      <c r="AR11" s="307">
        <f t="shared" si="27"/>
        <v>248.76923076923077</v>
      </c>
      <c r="AS11" s="308">
        <f t="shared" si="28"/>
        <v>218.96875</v>
      </c>
      <c r="AT11" s="309">
        <f t="shared" si="29"/>
        <v>169.7948717948718</v>
      </c>
      <c r="AU11" s="310">
        <f t="shared" si="30"/>
        <v>9.6389650979598791</v>
      </c>
      <c r="AV11" s="284">
        <f t="shared" si="31"/>
        <v>8.258623477879862</v>
      </c>
      <c r="AW11" s="311">
        <f t="shared" si="32"/>
        <v>6.2554070380902642</v>
      </c>
      <c r="AX11" s="33">
        <f t="shared" si="33"/>
        <v>2.0053773117003377</v>
      </c>
      <c r="AY11" s="312">
        <f t="shared" si="34"/>
        <v>0.85121607047245451</v>
      </c>
      <c r="AZ11" s="313">
        <f t="shared" si="35"/>
        <v>-0.99096977350393889</v>
      </c>
      <c r="BA11" s="314">
        <f t="shared" si="36"/>
        <v>12.005552987103702</v>
      </c>
      <c r="BB11" s="315">
        <f t="shared" si="37"/>
        <v>1.1899993495498737</v>
      </c>
      <c r="BC11" s="40">
        <f t="shared" si="38"/>
        <v>-0.75132355972516329</v>
      </c>
      <c r="BD11" s="126">
        <f t="shared" si="39"/>
        <v>12.444228776928412</v>
      </c>
      <c r="BE11" s="287">
        <f t="shared" si="50"/>
        <v>4.1480762589761371</v>
      </c>
      <c r="BF11" s="130" t="str">
        <f t="shared" si="51"/>
        <v>Vincent Lecavalier</v>
      </c>
      <c r="BG11" s="125"/>
      <c r="BH11" s="405">
        <f t="shared" si="40"/>
        <v>10</v>
      </c>
      <c r="BI11" s="65" t="str">
        <f t="shared" si="52"/>
        <v>Vincent Lecavalier</v>
      </c>
      <c r="BJ11" s="115">
        <f t="shared" si="41"/>
        <v>-0.75132355972516329</v>
      </c>
      <c r="BK11" s="235">
        <f t="shared" si="57"/>
        <v>9</v>
      </c>
      <c r="BL11" s="221" t="str">
        <f t="shared" si="42"/>
        <v>Jordan Eberle</v>
      </c>
      <c r="BM11" s="67">
        <f t="shared" si="43"/>
        <v>-0.23668640623536952</v>
      </c>
      <c r="BN11" s="81"/>
      <c r="BO11" s="83">
        <f t="shared" si="44"/>
        <v>7</v>
      </c>
      <c r="BP11" s="65" t="str">
        <f t="shared" si="53"/>
        <v>Vincent Lecavalier</v>
      </c>
      <c r="BQ11" s="105">
        <f t="shared" si="54"/>
        <v>12.444228776928412</v>
      </c>
      <c r="BR11" s="235">
        <f t="shared" si="58"/>
        <v>9</v>
      </c>
      <c r="BS11" s="71" t="str">
        <f t="shared" si="45"/>
        <v>Tomas Plekanec</v>
      </c>
      <c r="BT11" s="73">
        <f t="shared" si="46"/>
        <v>3.0477607112211347</v>
      </c>
      <c r="BU11" s="84"/>
      <c r="BV11" s="203">
        <f t="shared" si="47"/>
        <v>7</v>
      </c>
      <c r="BW11" s="71" t="str">
        <f t="shared" si="55"/>
        <v>Vincent Lecavalier</v>
      </c>
      <c r="BX11" s="73">
        <f t="shared" si="56"/>
        <v>4.1480762589761371</v>
      </c>
      <c r="BY11" s="235">
        <f t="shared" si="59"/>
        <v>9</v>
      </c>
      <c r="BZ11" s="71" t="str">
        <f t="shared" si="48"/>
        <v>Tomas Plekanec</v>
      </c>
      <c r="CA11" s="73">
        <f t="shared" si="49"/>
        <v>1.0159202370737115</v>
      </c>
      <c r="CB11" s="38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</row>
    <row r="12" spans="1:91" ht="16.5" customHeight="1" x14ac:dyDescent="0.2">
      <c r="A12" s="426" t="s">
        <v>30</v>
      </c>
      <c r="B12" s="294">
        <v>81</v>
      </c>
      <c r="C12" s="295">
        <v>81</v>
      </c>
      <c r="D12" s="296">
        <v>48</v>
      </c>
      <c r="E12" s="297">
        <v>17</v>
      </c>
      <c r="F12" s="298">
        <v>24</v>
      </c>
      <c r="G12" s="47">
        <v>11</v>
      </c>
      <c r="H12" s="299">
        <f t="shared" si="0"/>
        <v>16.160493827160494</v>
      </c>
      <c r="I12" s="300">
        <f t="shared" si="1"/>
        <v>22.814814814814813</v>
      </c>
      <c r="J12" s="301">
        <f t="shared" si="2"/>
        <v>17.645833333333332</v>
      </c>
      <c r="K12" s="302">
        <f t="shared" si="3"/>
        <v>6.1440608665410128</v>
      </c>
      <c r="L12" s="303">
        <f t="shared" si="4"/>
        <v>8.3057122399372023</v>
      </c>
      <c r="M12" s="304">
        <f t="shared" si="5"/>
        <v>6.1383614601278111</v>
      </c>
      <c r="N12" s="305">
        <f t="shared" si="6"/>
        <v>-1.4895269197185286</v>
      </c>
      <c r="O12" s="54">
        <f t="shared" si="7"/>
        <v>0.89830483252979487</v>
      </c>
      <c r="P12" s="306">
        <f t="shared" si="8"/>
        <v>-1.108015351466392</v>
      </c>
      <c r="Q12" s="297">
        <v>34</v>
      </c>
      <c r="R12" s="298">
        <v>41</v>
      </c>
      <c r="S12" s="47">
        <v>25</v>
      </c>
      <c r="T12" s="307">
        <f t="shared" si="9"/>
        <v>32.320987654320987</v>
      </c>
      <c r="U12" s="308">
        <f t="shared" si="10"/>
        <v>38.97530864197531</v>
      </c>
      <c r="V12" s="309">
        <f t="shared" si="11"/>
        <v>40.104166666666671</v>
      </c>
      <c r="W12" s="310">
        <f t="shared" si="12"/>
        <v>6.9988249885234337</v>
      </c>
      <c r="X12" s="284">
        <f t="shared" si="13"/>
        <v>8.5272305653128324</v>
      </c>
      <c r="Y12" s="311">
        <f t="shared" si="14"/>
        <v>7.9326467690952018</v>
      </c>
      <c r="Z12" s="33">
        <f t="shared" si="15"/>
        <v>-0.63476279773610766</v>
      </c>
      <c r="AA12" s="312">
        <f t="shared" si="16"/>
        <v>1.119823157905425</v>
      </c>
      <c r="AB12" s="313">
        <f t="shared" si="17"/>
        <v>0.68626995750099873</v>
      </c>
      <c r="AC12" s="297">
        <v>21</v>
      </c>
      <c r="AD12" s="298">
        <v>19</v>
      </c>
      <c r="AE12" s="47">
        <v>13</v>
      </c>
      <c r="AF12" s="307">
        <f t="shared" si="18"/>
        <v>19.962962962962962</v>
      </c>
      <c r="AG12" s="308">
        <f t="shared" si="19"/>
        <v>18.061728395061728</v>
      </c>
      <c r="AH12" s="309">
        <f t="shared" si="20"/>
        <v>20.854166666666664</v>
      </c>
      <c r="AI12" s="310">
        <f t="shared" si="21"/>
        <v>8.5477638502204645</v>
      </c>
      <c r="AJ12" s="284">
        <f t="shared" si="22"/>
        <v>7.9401290233008393</v>
      </c>
      <c r="AK12" s="311">
        <f t="shared" si="23"/>
        <v>7.6507863900522235</v>
      </c>
      <c r="AL12" s="33">
        <f t="shared" si="24"/>
        <v>0.9141760639609231</v>
      </c>
      <c r="AM12" s="312">
        <f t="shared" si="25"/>
        <v>0.53272161589343181</v>
      </c>
      <c r="AN12" s="313">
        <f t="shared" si="26"/>
        <v>0.40440957845802039</v>
      </c>
      <c r="AO12" s="297">
        <v>196</v>
      </c>
      <c r="AP12" s="298">
        <v>152</v>
      </c>
      <c r="AQ12" s="47">
        <v>94</v>
      </c>
      <c r="AR12" s="307">
        <f t="shared" si="27"/>
        <v>186.32098765432099</v>
      </c>
      <c r="AS12" s="308">
        <f t="shared" si="28"/>
        <v>144.49382716049382</v>
      </c>
      <c r="AT12" s="309">
        <f t="shared" si="29"/>
        <v>150.79166666666666</v>
      </c>
      <c r="AU12" s="310">
        <f t="shared" si="30"/>
        <v>7.2193071927106907</v>
      </c>
      <c r="AV12" s="284">
        <f t="shared" si="31"/>
        <v>5.4497279333072379</v>
      </c>
      <c r="AW12" s="311">
        <f t="shared" si="32"/>
        <v>5.5553106108621382</v>
      </c>
      <c r="AX12" s="33">
        <f t="shared" si="33"/>
        <v>-0.41428059354885072</v>
      </c>
      <c r="AY12" s="312">
        <f t="shared" si="34"/>
        <v>-1.9576794741001695</v>
      </c>
      <c r="AZ12" s="313">
        <f t="shared" si="35"/>
        <v>-1.6910662007320649</v>
      </c>
      <c r="BA12" s="314">
        <f t="shared" si="36"/>
        <v>-1.6243942470425639</v>
      </c>
      <c r="BB12" s="315">
        <f t="shared" si="37"/>
        <v>0.59317013222848214</v>
      </c>
      <c r="BC12" s="40">
        <f t="shared" si="38"/>
        <v>-1.7084020162394378</v>
      </c>
      <c r="BD12" s="126">
        <f t="shared" si="39"/>
        <v>-2.7396261310535195</v>
      </c>
      <c r="BE12" s="287">
        <f t="shared" si="50"/>
        <v>-0.91320871035117313</v>
      </c>
      <c r="BF12" s="130" t="str">
        <f t="shared" si="51"/>
        <v>Teddy Purcell</v>
      </c>
      <c r="BG12" s="125"/>
      <c r="BH12" s="405">
        <f t="shared" si="40"/>
        <v>12</v>
      </c>
      <c r="BI12" s="65" t="str">
        <f t="shared" si="52"/>
        <v>Teddy Purcell</v>
      </c>
      <c r="BJ12" s="115">
        <f t="shared" si="41"/>
        <v>-1.7084020162394378</v>
      </c>
      <c r="BK12" s="235">
        <f t="shared" si="57"/>
        <v>10</v>
      </c>
      <c r="BL12" s="221" t="str">
        <f t="shared" si="42"/>
        <v>Vincent Lecavalier</v>
      </c>
      <c r="BM12" s="67">
        <f t="shared" si="43"/>
        <v>-0.75132355972516329</v>
      </c>
      <c r="BN12" s="81"/>
      <c r="BO12" s="83">
        <f t="shared" si="44"/>
        <v>12</v>
      </c>
      <c r="BP12" s="65" t="str">
        <f t="shared" si="53"/>
        <v>Teddy Purcell</v>
      </c>
      <c r="BQ12" s="105">
        <f t="shared" si="54"/>
        <v>-2.7396261310535195</v>
      </c>
      <c r="BR12" s="235">
        <f t="shared" si="58"/>
        <v>10</v>
      </c>
      <c r="BS12" s="71" t="str">
        <f t="shared" si="45"/>
        <v>Jordan Eberle</v>
      </c>
      <c r="BT12" s="73">
        <f t="shared" si="46"/>
        <v>2.0367145057054632</v>
      </c>
      <c r="BU12" s="84"/>
      <c r="BV12" s="203">
        <f t="shared" si="47"/>
        <v>12</v>
      </c>
      <c r="BW12" s="71" t="str">
        <f t="shared" si="55"/>
        <v>Teddy Purcell</v>
      </c>
      <c r="BX12" s="73">
        <f t="shared" si="56"/>
        <v>-0.91320871035117313</v>
      </c>
      <c r="BY12" s="235">
        <f t="shared" si="59"/>
        <v>10</v>
      </c>
      <c r="BZ12" s="71" t="str">
        <f t="shared" si="48"/>
        <v>Jordan Eberle</v>
      </c>
      <c r="CA12" s="73">
        <f t="shared" si="49"/>
        <v>0.67890483523515444</v>
      </c>
      <c r="CB12" s="38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</row>
    <row r="13" spans="1:91" ht="16.5" customHeight="1" x14ac:dyDescent="0.2">
      <c r="A13" s="427" t="s">
        <v>53</v>
      </c>
      <c r="B13" s="294">
        <v>67</v>
      </c>
      <c r="C13" s="295">
        <v>82</v>
      </c>
      <c r="D13" s="296">
        <v>44</v>
      </c>
      <c r="E13" s="297">
        <v>19</v>
      </c>
      <c r="F13" s="298">
        <v>11</v>
      </c>
      <c r="G13" s="47">
        <v>15</v>
      </c>
      <c r="H13" s="299">
        <f t="shared" si="0"/>
        <v>21.835820895522389</v>
      </c>
      <c r="I13" s="300">
        <f t="shared" si="1"/>
        <v>10.329268292682928</v>
      </c>
      <c r="J13" s="301">
        <f t="shared" si="2"/>
        <v>26.249999999999996</v>
      </c>
      <c r="K13" s="302">
        <f t="shared" si="3"/>
        <v>8.3017644193209996</v>
      </c>
      <c r="L13" s="303">
        <f t="shared" si="4"/>
        <v>3.7603605720447399</v>
      </c>
      <c r="M13" s="304">
        <f t="shared" si="5"/>
        <v>9.1314468001901332</v>
      </c>
      <c r="N13" s="305">
        <f t="shared" si="6"/>
        <v>0.66817663306145825</v>
      </c>
      <c r="O13" s="54">
        <f t="shared" si="7"/>
        <v>-3.6470468353626675</v>
      </c>
      <c r="P13" s="306">
        <f t="shared" si="8"/>
        <v>1.8850699885959301</v>
      </c>
      <c r="Q13" s="297">
        <v>57</v>
      </c>
      <c r="R13" s="298">
        <v>46</v>
      </c>
      <c r="S13" s="47">
        <v>34</v>
      </c>
      <c r="T13" s="307">
        <f t="shared" si="9"/>
        <v>65.507462686567166</v>
      </c>
      <c r="U13" s="308">
        <f t="shared" si="10"/>
        <v>43.195121951219519</v>
      </c>
      <c r="V13" s="309">
        <f t="shared" si="11"/>
        <v>59.5</v>
      </c>
      <c r="W13" s="310">
        <f t="shared" si="12"/>
        <v>14.185063640040692</v>
      </c>
      <c r="X13" s="284">
        <f t="shared" si="13"/>
        <v>9.4504643326459306</v>
      </c>
      <c r="Y13" s="311">
        <f t="shared" si="14"/>
        <v>11.769163206512154</v>
      </c>
      <c r="Z13" s="33">
        <f t="shared" si="15"/>
        <v>6.5514758537811506</v>
      </c>
      <c r="AA13" s="312">
        <f t="shared" si="16"/>
        <v>2.0430569252385231</v>
      </c>
      <c r="AB13" s="313">
        <f t="shared" si="17"/>
        <v>4.5227863949179508</v>
      </c>
      <c r="AC13" s="297">
        <v>27</v>
      </c>
      <c r="AD13" s="298">
        <v>23</v>
      </c>
      <c r="AE13" s="47">
        <v>15</v>
      </c>
      <c r="AF13" s="307">
        <f t="shared" si="18"/>
        <v>31.029850746268657</v>
      </c>
      <c r="AG13" s="308">
        <f t="shared" si="19"/>
        <v>21.59756097560976</v>
      </c>
      <c r="AH13" s="309">
        <f t="shared" si="20"/>
        <v>26.249999999999996</v>
      </c>
      <c r="AI13" s="310">
        <f t="shared" si="21"/>
        <v>13.286396261856543</v>
      </c>
      <c r="AJ13" s="284">
        <f t="shared" si="22"/>
        <v>9.4945188513539573</v>
      </c>
      <c r="AK13" s="311">
        <f t="shared" si="23"/>
        <v>9.6303604909748266</v>
      </c>
      <c r="AL13" s="33">
        <f t="shared" si="24"/>
        <v>5.6528084755970021</v>
      </c>
      <c r="AM13" s="312">
        <f t="shared" si="25"/>
        <v>2.0871114439465499</v>
      </c>
      <c r="AN13" s="313">
        <f t="shared" si="26"/>
        <v>2.3839836793806235</v>
      </c>
      <c r="AO13" s="297">
        <v>117</v>
      </c>
      <c r="AP13" s="298">
        <v>185</v>
      </c>
      <c r="AQ13" s="47">
        <v>99</v>
      </c>
      <c r="AR13" s="307">
        <f t="shared" si="27"/>
        <v>134.46268656716418</v>
      </c>
      <c r="AS13" s="308">
        <f t="shared" si="28"/>
        <v>173.71951219512192</v>
      </c>
      <c r="AT13" s="309">
        <f t="shared" si="29"/>
        <v>173.25</v>
      </c>
      <c r="AU13" s="310">
        <f t="shared" si="30"/>
        <v>5.2099736723514489</v>
      </c>
      <c r="AV13" s="284">
        <f t="shared" si="31"/>
        <v>6.5520036168652878</v>
      </c>
      <c r="AW13" s="311">
        <f t="shared" si="32"/>
        <v>6.3826972975862866</v>
      </c>
      <c r="AX13" s="33">
        <f t="shared" si="33"/>
        <v>-2.4236141139080924</v>
      </c>
      <c r="AY13" s="312">
        <f t="shared" si="34"/>
        <v>-0.85540379054211968</v>
      </c>
      <c r="AZ13" s="313">
        <f t="shared" si="35"/>
        <v>-0.86367951400791654</v>
      </c>
      <c r="BA13" s="314">
        <f t="shared" si="36"/>
        <v>10.448846848531518</v>
      </c>
      <c r="BB13" s="315">
        <f t="shared" si="37"/>
        <v>-0.37228225671971416</v>
      </c>
      <c r="BC13" s="40">
        <f t="shared" si="38"/>
        <v>7.9281605488865878</v>
      </c>
      <c r="BD13" s="122">
        <f t="shared" si="39"/>
        <v>18.00472514069839</v>
      </c>
      <c r="BE13" s="287">
        <f t="shared" ref="BE13" si="60">(BC13+BB13+BA13)/3</f>
        <v>6.0015750468994638</v>
      </c>
      <c r="BF13" s="112" t="str">
        <f t="shared" si="51"/>
        <v>Ryan Getzlaf</v>
      </c>
      <c r="BG13" s="125"/>
      <c r="BH13" s="405">
        <f t="shared" si="40"/>
        <v>4</v>
      </c>
      <c r="BI13" s="65" t="str">
        <f t="shared" si="52"/>
        <v>Ryan Getzlaf</v>
      </c>
      <c r="BJ13" s="115">
        <f t="shared" si="41"/>
        <v>7.9281605488865878</v>
      </c>
      <c r="BK13" s="235">
        <f t="shared" si="57"/>
        <v>11</v>
      </c>
      <c r="BL13" s="221" t="str">
        <f t="shared" si="42"/>
        <v>Alexander Steen</v>
      </c>
      <c r="BM13" s="67">
        <f t="shared" si="43"/>
        <v>-0.8892472196000476</v>
      </c>
      <c r="BN13" s="81"/>
      <c r="BO13" s="83">
        <f t="shared" si="44"/>
        <v>4</v>
      </c>
      <c r="BP13" s="65" t="str">
        <f t="shared" ref="BP13" si="61">BF13</f>
        <v>Ryan Getzlaf</v>
      </c>
      <c r="BQ13" s="105">
        <f t="shared" ref="BQ13" si="62">BD13</f>
        <v>18.00472514069839</v>
      </c>
      <c r="BR13" s="235">
        <f t="shared" si="58"/>
        <v>11</v>
      </c>
      <c r="BS13" s="71" t="str">
        <f t="shared" si="45"/>
        <v>Loui Eriksson</v>
      </c>
      <c r="BT13" s="73">
        <f t="shared" si="46"/>
        <v>1.5898328631406518</v>
      </c>
      <c r="BU13" s="84"/>
      <c r="BV13" s="203">
        <f t="shared" si="47"/>
        <v>4</v>
      </c>
      <c r="BW13" s="71" t="str">
        <f t="shared" ref="BW13" si="63">BF13</f>
        <v>Ryan Getzlaf</v>
      </c>
      <c r="BX13" s="73">
        <f t="shared" ref="BX13" si="64">BE13</f>
        <v>6.0015750468994638</v>
      </c>
      <c r="BY13" s="235">
        <f t="shared" si="59"/>
        <v>11</v>
      </c>
      <c r="BZ13" s="71" t="str">
        <f t="shared" si="48"/>
        <v>Loui Eriksson</v>
      </c>
      <c r="CA13" s="73">
        <f t="shared" si="49"/>
        <v>0.52994428771355062</v>
      </c>
      <c r="CB13" s="38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</row>
    <row r="14" spans="1:91" ht="16.5" customHeight="1" x14ac:dyDescent="0.2">
      <c r="A14" s="426" t="s">
        <v>29</v>
      </c>
      <c r="B14" s="294">
        <v>77</v>
      </c>
      <c r="C14" s="295">
        <v>81</v>
      </c>
      <c r="D14" s="296">
        <v>47</v>
      </c>
      <c r="E14" s="297">
        <v>22</v>
      </c>
      <c r="F14" s="298">
        <v>17</v>
      </c>
      <c r="G14" s="47">
        <v>14</v>
      </c>
      <c r="H14" s="299">
        <f t="shared" si="0"/>
        <v>22</v>
      </c>
      <c r="I14" s="300">
        <f t="shared" si="1"/>
        <v>16.160493827160494</v>
      </c>
      <c r="J14" s="301">
        <f t="shared" si="2"/>
        <v>22.936170212765955</v>
      </c>
      <c r="K14" s="302">
        <f t="shared" si="3"/>
        <v>8.3641837006692761</v>
      </c>
      <c r="L14" s="303">
        <f t="shared" si="4"/>
        <v>5.8832128366221852</v>
      </c>
      <c r="M14" s="304">
        <f t="shared" si="5"/>
        <v>7.9786825942086832</v>
      </c>
      <c r="N14" s="305">
        <f t="shared" si="6"/>
        <v>0.7305959144097347</v>
      </c>
      <c r="O14" s="54">
        <f t="shared" si="7"/>
        <v>-1.5241945707852222</v>
      </c>
      <c r="P14" s="306">
        <f t="shared" si="8"/>
        <v>0.73230578261448009</v>
      </c>
      <c r="Q14" s="297">
        <v>35</v>
      </c>
      <c r="R14" s="298">
        <v>35</v>
      </c>
      <c r="S14" s="47">
        <v>19</v>
      </c>
      <c r="T14" s="307">
        <f t="shared" si="9"/>
        <v>35</v>
      </c>
      <c r="U14" s="308">
        <f t="shared" si="10"/>
        <v>33.271604938271601</v>
      </c>
      <c r="V14" s="309">
        <f t="shared" si="11"/>
        <v>31.127659574468083</v>
      </c>
      <c r="W14" s="310">
        <f t="shared" si="12"/>
        <v>7.5789414982673549</v>
      </c>
      <c r="X14" s="284">
        <f t="shared" si="13"/>
        <v>7.2793431655109533</v>
      </c>
      <c r="Y14" s="311">
        <f t="shared" si="14"/>
        <v>6.1570841305658064</v>
      </c>
      <c r="Z14" s="33">
        <f t="shared" si="15"/>
        <v>-5.4646287992186515E-2</v>
      </c>
      <c r="AA14" s="312">
        <f t="shared" si="16"/>
        <v>-0.12806424189645416</v>
      </c>
      <c r="AB14" s="313">
        <f t="shared" si="17"/>
        <v>-1.0892926810283967</v>
      </c>
      <c r="AC14" s="297">
        <v>18</v>
      </c>
      <c r="AD14" s="298">
        <v>18</v>
      </c>
      <c r="AE14" s="47">
        <v>15</v>
      </c>
      <c r="AF14" s="307">
        <f t="shared" si="18"/>
        <v>18</v>
      </c>
      <c r="AG14" s="308">
        <f t="shared" si="19"/>
        <v>17.111111111111111</v>
      </c>
      <c r="AH14" s="309">
        <f t="shared" si="20"/>
        <v>24.574468085106385</v>
      </c>
      <c r="AI14" s="310">
        <f t="shared" si="21"/>
        <v>7.7072601692154841</v>
      </c>
      <c r="AJ14" s="284">
        <f t="shared" si="22"/>
        <v>7.5222274957586892</v>
      </c>
      <c r="AK14" s="311">
        <f t="shared" si="23"/>
        <v>9.0156566298487757</v>
      </c>
      <c r="AL14" s="33">
        <f t="shared" si="24"/>
        <v>7.3672382955942695E-2</v>
      </c>
      <c r="AM14" s="312">
        <f t="shared" si="25"/>
        <v>0.11482008835128177</v>
      </c>
      <c r="AN14" s="313">
        <f t="shared" si="26"/>
        <v>1.7692798182545726</v>
      </c>
      <c r="AO14" s="297">
        <v>227</v>
      </c>
      <c r="AP14" s="298">
        <v>220</v>
      </c>
      <c r="AQ14" s="47">
        <v>133</v>
      </c>
      <c r="AR14" s="307">
        <f t="shared" si="27"/>
        <v>227</v>
      </c>
      <c r="AS14" s="308">
        <f t="shared" si="28"/>
        <v>209.1358024691358</v>
      </c>
      <c r="AT14" s="309">
        <f t="shared" si="29"/>
        <v>217.89361702127661</v>
      </c>
      <c r="AU14" s="310">
        <f t="shared" si="30"/>
        <v>8.79548113917118</v>
      </c>
      <c r="AV14" s="284">
        <f t="shared" si="31"/>
        <v>7.8877641139973189</v>
      </c>
      <c r="AW14" s="311">
        <f t="shared" si="32"/>
        <v>8.0274112584300354</v>
      </c>
      <c r="AX14" s="33">
        <f t="shared" si="33"/>
        <v>1.1618933529116386</v>
      </c>
      <c r="AY14" s="312">
        <f t="shared" si="34"/>
        <v>0.48035670658991148</v>
      </c>
      <c r="AZ14" s="313">
        <f t="shared" si="35"/>
        <v>0.78103444683583234</v>
      </c>
      <c r="BA14" s="314">
        <f t="shared" si="36"/>
        <v>1.9115153622851295</v>
      </c>
      <c r="BB14" s="315">
        <f t="shared" si="37"/>
        <v>-1.0570820177404832</v>
      </c>
      <c r="BC14" s="40">
        <f t="shared" si="38"/>
        <v>2.1933273666764883</v>
      </c>
      <c r="BD14" s="126">
        <f t="shared" si="39"/>
        <v>3.0477607112211347</v>
      </c>
      <c r="BE14" s="287">
        <f t="shared" si="50"/>
        <v>1.0159202370737115</v>
      </c>
      <c r="BF14" s="130" t="str">
        <f t="shared" si="51"/>
        <v>Tomas Plekanec</v>
      </c>
      <c r="BG14" s="125"/>
      <c r="BH14" s="405">
        <f t="shared" si="40"/>
        <v>7</v>
      </c>
      <c r="BI14" s="65" t="str">
        <f t="shared" si="52"/>
        <v>Tomas Plekanec</v>
      </c>
      <c r="BJ14" s="115">
        <f t="shared" si="41"/>
        <v>2.1933273666764883</v>
      </c>
      <c r="BK14" s="235">
        <f t="shared" si="57"/>
        <v>12</v>
      </c>
      <c r="BL14" s="221" t="str">
        <f t="shared" si="42"/>
        <v>Teddy Purcell</v>
      </c>
      <c r="BM14" s="67">
        <f t="shared" si="43"/>
        <v>-1.7084020162394378</v>
      </c>
      <c r="BN14" s="81"/>
      <c r="BO14" s="83">
        <f t="shared" si="44"/>
        <v>9</v>
      </c>
      <c r="BP14" s="65" t="str">
        <f t="shared" si="53"/>
        <v>Tomas Plekanec</v>
      </c>
      <c r="BQ14" s="105">
        <f t="shared" si="54"/>
        <v>3.0477607112211347</v>
      </c>
      <c r="BR14" s="235">
        <f t="shared" si="58"/>
        <v>12</v>
      </c>
      <c r="BS14" s="71" t="str">
        <f t="shared" si="45"/>
        <v>Teddy Purcell</v>
      </c>
      <c r="BT14" s="73">
        <f t="shared" si="46"/>
        <v>-2.7396261310535195</v>
      </c>
      <c r="BU14" s="84"/>
      <c r="BV14" s="203">
        <f t="shared" si="47"/>
        <v>9</v>
      </c>
      <c r="BW14" s="71" t="str">
        <f t="shared" si="55"/>
        <v>Tomas Plekanec</v>
      </c>
      <c r="BX14" s="73">
        <f t="shared" si="56"/>
        <v>1.0159202370737115</v>
      </c>
      <c r="BY14" s="235">
        <f t="shared" si="59"/>
        <v>12</v>
      </c>
      <c r="BZ14" s="71" t="str">
        <f t="shared" si="48"/>
        <v>Teddy Purcell</v>
      </c>
      <c r="CA14" s="73">
        <f t="shared" si="49"/>
        <v>-0.91320871035117313</v>
      </c>
      <c r="CB14" s="38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</row>
    <row r="15" spans="1:91" ht="16.5" customHeight="1" x14ac:dyDescent="0.2">
      <c r="A15" s="426" t="s">
        <v>31</v>
      </c>
      <c r="B15" s="294">
        <v>72</v>
      </c>
      <c r="C15" s="295">
        <v>43</v>
      </c>
      <c r="D15" s="296">
        <v>40</v>
      </c>
      <c r="E15" s="297">
        <v>20</v>
      </c>
      <c r="F15" s="298">
        <v>15</v>
      </c>
      <c r="G15" s="47">
        <v>8</v>
      </c>
      <c r="H15" s="299">
        <f t="shared" si="0"/>
        <v>21.388888888888889</v>
      </c>
      <c r="I15" s="300">
        <f t="shared" si="1"/>
        <v>26.86046511627907</v>
      </c>
      <c r="J15" s="301">
        <f t="shared" si="2"/>
        <v>15.4</v>
      </c>
      <c r="K15" s="302">
        <f t="shared" si="3"/>
        <v>8.1318452645395745</v>
      </c>
      <c r="L15" s="303">
        <f t="shared" si="4"/>
        <v>9.7785274917865319</v>
      </c>
      <c r="M15" s="304">
        <f t="shared" si="5"/>
        <v>5.3571154561115453</v>
      </c>
      <c r="N15" s="305">
        <f t="shared" si="6"/>
        <v>0.49825747828003308</v>
      </c>
      <c r="O15" s="54">
        <f t="shared" si="7"/>
        <v>2.3711200843791245</v>
      </c>
      <c r="P15" s="306">
        <f t="shared" si="8"/>
        <v>-1.8892613554826578</v>
      </c>
      <c r="Q15" s="297">
        <v>31</v>
      </c>
      <c r="R15" s="298">
        <v>13</v>
      </c>
      <c r="S15" s="47">
        <v>19</v>
      </c>
      <c r="T15" s="307">
        <f t="shared" si="9"/>
        <v>33.152777777777779</v>
      </c>
      <c r="U15" s="308">
        <f t="shared" si="10"/>
        <v>23.279069767441857</v>
      </c>
      <c r="V15" s="309">
        <f t="shared" si="11"/>
        <v>36.574999999999996</v>
      </c>
      <c r="W15" s="310">
        <f t="shared" si="12"/>
        <v>7.1789418080810226</v>
      </c>
      <c r="X15" s="284">
        <f t="shared" si="13"/>
        <v>5.0931218294239429</v>
      </c>
      <c r="Y15" s="311">
        <f t="shared" si="14"/>
        <v>7.2345738534148225</v>
      </c>
      <c r="Z15" s="33">
        <f t="shared" si="15"/>
        <v>-0.45464597817851882</v>
      </c>
      <c r="AA15" s="312">
        <f t="shared" si="16"/>
        <v>-2.3142855779834646</v>
      </c>
      <c r="AB15" s="313">
        <f t="shared" si="17"/>
        <v>-1.1802958179380596E-2</v>
      </c>
      <c r="AC15" s="297">
        <v>10</v>
      </c>
      <c r="AD15" s="298">
        <v>5</v>
      </c>
      <c r="AE15" s="47">
        <v>9</v>
      </c>
      <c r="AF15" s="307">
        <f t="shared" si="18"/>
        <v>10.694444444444445</v>
      </c>
      <c r="AG15" s="308">
        <f t="shared" si="19"/>
        <v>8.9534883720930232</v>
      </c>
      <c r="AH15" s="309">
        <f t="shared" si="20"/>
        <v>17.324999999999999</v>
      </c>
      <c r="AI15" s="310">
        <f t="shared" si="21"/>
        <v>4.579159205475249</v>
      </c>
      <c r="AJ15" s="284">
        <f t="shared" si="22"/>
        <v>3.9360492710365236</v>
      </c>
      <c r="AK15" s="311">
        <f t="shared" si="23"/>
        <v>6.3560379240433864</v>
      </c>
      <c r="AL15" s="33">
        <f t="shared" si="24"/>
        <v>-3.0544285807842924</v>
      </c>
      <c r="AM15" s="312">
        <f t="shared" si="25"/>
        <v>-3.4713581363708839</v>
      </c>
      <c r="AN15" s="313">
        <f t="shared" si="26"/>
        <v>-0.89033888755081669</v>
      </c>
      <c r="AO15" s="297">
        <v>218</v>
      </c>
      <c r="AP15" s="298">
        <v>134</v>
      </c>
      <c r="AQ15" s="47">
        <v>129</v>
      </c>
      <c r="AR15" s="307">
        <f t="shared" si="27"/>
        <v>233.13888888888889</v>
      </c>
      <c r="AS15" s="308">
        <f t="shared" si="28"/>
        <v>239.95348837209303</v>
      </c>
      <c r="AT15" s="309">
        <f t="shared" si="29"/>
        <v>248.32500000000002</v>
      </c>
      <c r="AU15" s="310">
        <f t="shared" si="30"/>
        <v>9.0333422908790659</v>
      </c>
      <c r="AV15" s="284">
        <f t="shared" si="31"/>
        <v>9.0500836885123572</v>
      </c>
      <c r="AW15" s="311">
        <f t="shared" si="32"/>
        <v>9.1485327932070106</v>
      </c>
      <c r="AX15" s="33">
        <f t="shared" si="33"/>
        <v>1.3997545046195246</v>
      </c>
      <c r="AY15" s="312">
        <f t="shared" si="34"/>
        <v>1.6426762811049498</v>
      </c>
      <c r="AZ15" s="313">
        <f t="shared" si="35"/>
        <v>1.9021559816128075</v>
      </c>
      <c r="BA15" s="314">
        <f t="shared" si="36"/>
        <v>-1.6110625760632535</v>
      </c>
      <c r="BB15" s="315">
        <f t="shared" si="37"/>
        <v>-1.7718473488702742</v>
      </c>
      <c r="BC15" s="40">
        <f t="shared" si="38"/>
        <v>-0.8892472196000476</v>
      </c>
      <c r="BD15" s="126">
        <f t="shared" si="39"/>
        <v>-4.2721571445335753</v>
      </c>
      <c r="BE15" s="287">
        <f t="shared" si="50"/>
        <v>-1.4240523815111918</v>
      </c>
      <c r="BF15" s="130" t="str">
        <f t="shared" si="51"/>
        <v>Alexander Steen</v>
      </c>
      <c r="BG15" s="125"/>
      <c r="BH15" s="405">
        <f t="shared" si="40"/>
        <v>11</v>
      </c>
      <c r="BI15" s="65" t="str">
        <f t="shared" si="52"/>
        <v>Alexander Steen</v>
      </c>
      <c r="BJ15" s="115">
        <f t="shared" si="41"/>
        <v>-0.8892472196000476</v>
      </c>
      <c r="BK15" s="235">
        <f t="shared" si="57"/>
        <v>13</v>
      </c>
      <c r="BL15" s="221" t="str">
        <f t="shared" si="42"/>
        <v>Jason Pominville</v>
      </c>
      <c r="BM15" s="67">
        <f t="shared" si="43"/>
        <v>-1.9942253601689615</v>
      </c>
      <c r="BN15" s="81"/>
      <c r="BO15" s="83">
        <f t="shared" si="44"/>
        <v>13</v>
      </c>
      <c r="BP15" s="65" t="str">
        <f t="shared" si="53"/>
        <v>Alexander Steen</v>
      </c>
      <c r="BQ15" s="105">
        <f t="shared" si="54"/>
        <v>-4.2721571445335753</v>
      </c>
      <c r="BR15" s="235">
        <f t="shared" si="58"/>
        <v>13</v>
      </c>
      <c r="BS15" s="71" t="str">
        <f t="shared" si="45"/>
        <v>Alexander Steen</v>
      </c>
      <c r="BT15" s="73">
        <f t="shared" si="46"/>
        <v>-4.2721571445335753</v>
      </c>
      <c r="BU15" s="84"/>
      <c r="BV15" s="203">
        <f t="shared" si="47"/>
        <v>13</v>
      </c>
      <c r="BW15" s="71" t="str">
        <f t="shared" si="55"/>
        <v>Alexander Steen</v>
      </c>
      <c r="BX15" s="73">
        <f t="shared" si="56"/>
        <v>-1.4240523815111918</v>
      </c>
      <c r="BY15" s="235">
        <f t="shared" si="59"/>
        <v>13</v>
      </c>
      <c r="BZ15" s="71" t="str">
        <f t="shared" si="48"/>
        <v>Alexander Steen</v>
      </c>
      <c r="CA15" s="73">
        <f t="shared" si="49"/>
        <v>-1.4240523815111918</v>
      </c>
      <c r="CB15" s="38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</row>
    <row r="16" spans="1:91" ht="16.5" customHeight="1" x14ac:dyDescent="0.2">
      <c r="A16" s="426" t="s">
        <v>32</v>
      </c>
      <c r="B16" s="294">
        <v>68</v>
      </c>
      <c r="C16" s="295">
        <v>75</v>
      </c>
      <c r="D16" s="296">
        <v>48</v>
      </c>
      <c r="E16" s="297">
        <v>15</v>
      </c>
      <c r="F16" s="298">
        <v>18</v>
      </c>
      <c r="G16" s="47">
        <v>14</v>
      </c>
      <c r="H16" s="299">
        <f t="shared" si="0"/>
        <v>16.985294117647058</v>
      </c>
      <c r="I16" s="300">
        <f t="shared" si="1"/>
        <v>18.48</v>
      </c>
      <c r="J16" s="301">
        <f t="shared" si="2"/>
        <v>22.458333333333336</v>
      </c>
      <c r="K16" s="302">
        <f t="shared" si="3"/>
        <v>6.4576418277226031</v>
      </c>
      <c r="L16" s="303">
        <f t="shared" si="4"/>
        <v>6.7276269143491341</v>
      </c>
      <c r="M16" s="304">
        <f t="shared" si="5"/>
        <v>7.8124600401626703</v>
      </c>
      <c r="N16" s="305">
        <f t="shared" si="6"/>
        <v>-1.1759459585369383</v>
      </c>
      <c r="O16" s="54">
        <f t="shared" si="7"/>
        <v>-0.67978049305827337</v>
      </c>
      <c r="P16" s="306">
        <f t="shared" si="8"/>
        <v>0.56608322856846716</v>
      </c>
      <c r="Q16" s="297">
        <v>27</v>
      </c>
      <c r="R16" s="298">
        <v>29</v>
      </c>
      <c r="S16" s="47">
        <v>24</v>
      </c>
      <c r="T16" s="307">
        <f t="shared" si="9"/>
        <v>30.573529411764703</v>
      </c>
      <c r="U16" s="308">
        <f t="shared" si="10"/>
        <v>29.773333333333333</v>
      </c>
      <c r="V16" s="309">
        <f t="shared" si="11"/>
        <v>38.5</v>
      </c>
      <c r="W16" s="310">
        <f t="shared" si="12"/>
        <v>6.6204283087806015</v>
      </c>
      <c r="X16" s="284">
        <f t="shared" si="13"/>
        <v>6.5139722269658025</v>
      </c>
      <c r="Y16" s="311">
        <f t="shared" si="14"/>
        <v>7.6153408983313939</v>
      </c>
      <c r="Z16" s="33">
        <f t="shared" si="15"/>
        <v>-1.0131594774789399</v>
      </c>
      <c r="AA16" s="312">
        <f t="shared" si="16"/>
        <v>-0.89343518044160497</v>
      </c>
      <c r="AB16" s="313">
        <f t="shared" si="17"/>
        <v>0.36896408673719083</v>
      </c>
      <c r="AC16" s="297">
        <v>9</v>
      </c>
      <c r="AD16" s="298">
        <v>12</v>
      </c>
      <c r="AE16" s="47">
        <v>15</v>
      </c>
      <c r="AF16" s="307">
        <f t="shared" si="18"/>
        <v>10.191176470588236</v>
      </c>
      <c r="AG16" s="308">
        <f t="shared" si="19"/>
        <v>12.32</v>
      </c>
      <c r="AH16" s="309">
        <f t="shared" si="20"/>
        <v>24.0625</v>
      </c>
      <c r="AI16" s="310">
        <f t="shared" si="21"/>
        <v>4.3636693605117083</v>
      </c>
      <c r="AJ16" s="284">
        <f t="shared" si="22"/>
        <v>5.4160037969462564</v>
      </c>
      <c r="AK16" s="311">
        <f t="shared" si="23"/>
        <v>8.8278304500602598</v>
      </c>
      <c r="AL16" s="33">
        <f t="shared" si="24"/>
        <v>-3.2699184257478331</v>
      </c>
      <c r="AM16" s="312">
        <f t="shared" si="25"/>
        <v>-1.991403610461151</v>
      </c>
      <c r="AN16" s="313">
        <f t="shared" si="26"/>
        <v>1.5814536384660567</v>
      </c>
      <c r="AO16" s="297">
        <v>138</v>
      </c>
      <c r="AP16" s="298">
        <v>149</v>
      </c>
      <c r="AQ16" s="47">
        <v>113</v>
      </c>
      <c r="AR16" s="307">
        <f t="shared" si="27"/>
        <v>156.26470588235293</v>
      </c>
      <c r="AS16" s="308">
        <f t="shared" si="28"/>
        <v>152.97333333333333</v>
      </c>
      <c r="AT16" s="309">
        <f t="shared" si="29"/>
        <v>181.27083333333331</v>
      </c>
      <c r="AU16" s="310">
        <f t="shared" si="30"/>
        <v>6.0547280762395035</v>
      </c>
      <c r="AV16" s="284">
        <f t="shared" si="31"/>
        <v>5.7695409146565844</v>
      </c>
      <c r="AW16" s="311">
        <f t="shared" si="32"/>
        <v>6.6781925428449105</v>
      </c>
      <c r="AX16" s="33">
        <f t="shared" si="33"/>
        <v>-1.5788597100200379</v>
      </c>
      <c r="AY16" s="312">
        <f t="shared" si="34"/>
        <v>-1.6378664927508231</v>
      </c>
      <c r="AZ16" s="313">
        <f t="shared" si="35"/>
        <v>-0.56818426874929262</v>
      </c>
      <c r="BA16" s="314">
        <f t="shared" si="36"/>
        <v>-7.0378835717837491</v>
      </c>
      <c r="BB16" s="315">
        <f t="shared" si="37"/>
        <v>-5.2024857767118524</v>
      </c>
      <c r="BC16" s="40">
        <f t="shared" si="38"/>
        <v>1.9483166850224221</v>
      </c>
      <c r="BD16" s="126">
        <f t="shared" si="39"/>
        <v>-10.292052663473179</v>
      </c>
      <c r="BE16" s="287">
        <f t="shared" si="50"/>
        <v>-3.4306842211577262</v>
      </c>
      <c r="BF16" s="130" t="str">
        <f t="shared" si="51"/>
        <v>Sam Gagner</v>
      </c>
      <c r="BG16" s="125"/>
      <c r="BH16" s="405">
        <f t="shared" si="40"/>
        <v>8</v>
      </c>
      <c r="BI16" s="65" t="str">
        <f t="shared" si="52"/>
        <v>Sam Gagner</v>
      </c>
      <c r="BJ16" s="115">
        <f t="shared" si="41"/>
        <v>1.9483166850224221</v>
      </c>
      <c r="BK16" s="235">
        <f t="shared" si="57"/>
        <v>14</v>
      </c>
      <c r="BL16" s="221" t="str">
        <f t="shared" si="42"/>
        <v>Loui Eriksson</v>
      </c>
      <c r="BM16" s="67">
        <f t="shared" si="43"/>
        <v>-4.8633917218330831</v>
      </c>
      <c r="BN16" s="81"/>
      <c r="BO16" s="83">
        <f t="shared" si="44"/>
        <v>14</v>
      </c>
      <c r="BP16" s="65" t="str">
        <f t="shared" si="53"/>
        <v>Sam Gagner</v>
      </c>
      <c r="BQ16" s="105">
        <f t="shared" si="54"/>
        <v>-10.292052663473179</v>
      </c>
      <c r="BR16" s="235">
        <f t="shared" si="58"/>
        <v>14</v>
      </c>
      <c r="BS16" s="71" t="str">
        <f t="shared" si="45"/>
        <v>Sam Gagner</v>
      </c>
      <c r="BT16" s="73">
        <f t="shared" si="46"/>
        <v>-10.292052663473179</v>
      </c>
      <c r="BU16" s="84"/>
      <c r="BV16" s="203">
        <f t="shared" si="47"/>
        <v>14</v>
      </c>
      <c r="BW16" s="71" t="str">
        <f t="shared" si="55"/>
        <v>Sam Gagner</v>
      </c>
      <c r="BX16" s="73">
        <f t="shared" si="56"/>
        <v>-3.4306842211577262</v>
      </c>
      <c r="BY16" s="235">
        <f t="shared" si="59"/>
        <v>14</v>
      </c>
      <c r="BZ16" s="71" t="str">
        <f t="shared" si="48"/>
        <v>Sam Gagner</v>
      </c>
      <c r="CA16" s="73">
        <f t="shared" si="49"/>
        <v>-3.4306842211577262</v>
      </c>
      <c r="CB16" s="38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</row>
    <row r="17" spans="1:91" ht="16.5" customHeight="1" x14ac:dyDescent="0.2">
      <c r="A17" s="426" t="s">
        <v>33</v>
      </c>
      <c r="B17" s="294">
        <v>51</v>
      </c>
      <c r="C17" s="295">
        <v>79</v>
      </c>
      <c r="D17" s="296">
        <v>48</v>
      </c>
      <c r="E17" s="297">
        <v>6</v>
      </c>
      <c r="F17" s="298">
        <v>10</v>
      </c>
      <c r="G17" s="47">
        <v>14</v>
      </c>
      <c r="H17" s="299">
        <f t="shared" si="0"/>
        <v>9.0588235294117645</v>
      </c>
      <c r="I17" s="300">
        <f t="shared" si="1"/>
        <v>9.7468354430379751</v>
      </c>
      <c r="J17" s="301">
        <f t="shared" si="2"/>
        <v>22.458333333333336</v>
      </c>
      <c r="K17" s="302">
        <f t="shared" si="3"/>
        <v>3.4440756414520552</v>
      </c>
      <c r="L17" s="303">
        <f t="shared" si="4"/>
        <v>3.5483264316187415</v>
      </c>
      <c r="M17" s="304">
        <f t="shared" si="5"/>
        <v>7.8124600401626703</v>
      </c>
      <c r="N17" s="305">
        <f t="shared" si="6"/>
        <v>-4.1895121448074857</v>
      </c>
      <c r="O17" s="54">
        <f t="shared" si="7"/>
        <v>-3.8590809757886659</v>
      </c>
      <c r="P17" s="306">
        <f t="shared" si="8"/>
        <v>0.56608322856846716</v>
      </c>
      <c r="Q17" s="297">
        <v>10</v>
      </c>
      <c r="R17" s="298">
        <v>14</v>
      </c>
      <c r="S17" s="47">
        <v>7</v>
      </c>
      <c r="T17" s="307">
        <f t="shared" si="9"/>
        <v>15.098039215686274</v>
      </c>
      <c r="U17" s="308">
        <f t="shared" si="10"/>
        <v>13.645569620253164</v>
      </c>
      <c r="V17" s="309">
        <f t="shared" si="11"/>
        <v>11.229166666666668</v>
      </c>
      <c r="W17" s="310">
        <f t="shared" si="12"/>
        <v>3.2693473129780748</v>
      </c>
      <c r="X17" s="284">
        <f t="shared" si="13"/>
        <v>2.9854521337032267</v>
      </c>
      <c r="Y17" s="311">
        <f t="shared" si="14"/>
        <v>2.2211410953466566</v>
      </c>
      <c r="Z17" s="33">
        <f t="shared" si="15"/>
        <v>-4.3642404732814661</v>
      </c>
      <c r="AA17" s="312">
        <f t="shared" si="16"/>
        <v>-4.4219552737041807</v>
      </c>
      <c r="AB17" s="313">
        <f t="shared" si="17"/>
        <v>-5.0252357162475469</v>
      </c>
      <c r="AC17" s="297">
        <v>2</v>
      </c>
      <c r="AD17" s="298">
        <v>2</v>
      </c>
      <c r="AE17" s="47">
        <v>3</v>
      </c>
      <c r="AF17" s="307">
        <f t="shared" si="18"/>
        <v>3.0196078431372548</v>
      </c>
      <c r="AG17" s="308">
        <f t="shared" si="19"/>
        <v>1.9493670886075949</v>
      </c>
      <c r="AH17" s="309">
        <f t="shared" si="20"/>
        <v>4.8125</v>
      </c>
      <c r="AI17" s="310">
        <f t="shared" si="21"/>
        <v>1.2929390697812466</v>
      </c>
      <c r="AJ17" s="284">
        <f t="shared" si="22"/>
        <v>0.85696262609909113</v>
      </c>
      <c r="AK17" s="311">
        <f t="shared" si="23"/>
        <v>1.7655660900120518</v>
      </c>
      <c r="AL17" s="33">
        <f t="shared" si="24"/>
        <v>-6.3406487164782952</v>
      </c>
      <c r="AM17" s="312">
        <f t="shared" si="25"/>
        <v>-6.5504447813083164</v>
      </c>
      <c r="AN17" s="313">
        <f t="shared" si="26"/>
        <v>-5.4808107215821513</v>
      </c>
      <c r="AO17" s="297">
        <v>90</v>
      </c>
      <c r="AP17" s="298">
        <v>133</v>
      </c>
      <c r="AQ17" s="47">
        <v>106</v>
      </c>
      <c r="AR17" s="307">
        <f t="shared" si="27"/>
        <v>135.88235294117646</v>
      </c>
      <c r="AS17" s="308">
        <f t="shared" si="28"/>
        <v>129.63291139240508</v>
      </c>
      <c r="AT17" s="309">
        <f t="shared" si="29"/>
        <v>170.04166666666669</v>
      </c>
      <c r="AU17" s="310">
        <f t="shared" si="30"/>
        <v>5.2649809358604376</v>
      </c>
      <c r="AV17" s="284">
        <f t="shared" si="31"/>
        <v>4.8892337629512719</v>
      </c>
      <c r="AW17" s="311">
        <f t="shared" si="32"/>
        <v>6.2644991994828381</v>
      </c>
      <c r="AX17" s="33">
        <f t="shared" si="33"/>
        <v>-2.3686068503991038</v>
      </c>
      <c r="AY17" s="312">
        <f t="shared" si="34"/>
        <v>-2.5181736444561356</v>
      </c>
      <c r="AZ17" s="313">
        <f t="shared" si="35"/>
        <v>-0.98187761211136504</v>
      </c>
      <c r="BA17" s="314">
        <f t="shared" si="36"/>
        <v>-17.263008184966353</v>
      </c>
      <c r="BB17" s="315">
        <f t="shared" si="37"/>
        <v>-17.349654675257298</v>
      </c>
      <c r="BC17" s="40">
        <f t="shared" si="38"/>
        <v>-10.921840821372598</v>
      </c>
      <c r="BD17" s="126">
        <f t="shared" si="39"/>
        <v>-45.534503681596249</v>
      </c>
      <c r="BE17" s="287">
        <f t="shared" si="50"/>
        <v>-15.178167893865416</v>
      </c>
      <c r="BF17" s="130" t="str">
        <f t="shared" si="51"/>
        <v>Shawn Matthias</v>
      </c>
      <c r="BG17" s="125"/>
      <c r="BH17" s="405">
        <f t="shared" si="40"/>
        <v>15</v>
      </c>
      <c r="BI17" s="65" t="str">
        <f t="shared" si="52"/>
        <v>Shawn Matthias</v>
      </c>
      <c r="BJ17" s="115">
        <f t="shared" si="41"/>
        <v>-10.921840821372598</v>
      </c>
      <c r="BK17" s="235">
        <f t="shared" si="57"/>
        <v>15</v>
      </c>
      <c r="BL17" s="221" t="str">
        <f t="shared" si="42"/>
        <v>Shawn Matthias</v>
      </c>
      <c r="BM17" s="67">
        <f t="shared" si="43"/>
        <v>-10.921840821372598</v>
      </c>
      <c r="BN17" s="81"/>
      <c r="BO17" s="83">
        <f t="shared" si="44"/>
        <v>15</v>
      </c>
      <c r="BP17" s="65" t="str">
        <f t="shared" si="53"/>
        <v>Shawn Matthias</v>
      </c>
      <c r="BQ17" s="105">
        <f t="shared" si="54"/>
        <v>-45.534503681596249</v>
      </c>
      <c r="BR17" s="235">
        <f t="shared" si="58"/>
        <v>15</v>
      </c>
      <c r="BS17" s="71" t="str">
        <f t="shared" si="45"/>
        <v>Shawn Matthias</v>
      </c>
      <c r="BT17" s="73">
        <f t="shared" si="46"/>
        <v>-45.534503681596249</v>
      </c>
      <c r="BU17" s="84"/>
      <c r="BV17" s="203">
        <f t="shared" si="47"/>
        <v>15</v>
      </c>
      <c r="BW17" s="71" t="str">
        <f t="shared" si="55"/>
        <v>Shawn Matthias</v>
      </c>
      <c r="BX17" s="73">
        <f t="shared" si="56"/>
        <v>-15.178167893865416</v>
      </c>
      <c r="BY17" s="235">
        <f t="shared" si="59"/>
        <v>15</v>
      </c>
      <c r="BZ17" s="71" t="str">
        <f t="shared" si="48"/>
        <v>Shawn Matthias</v>
      </c>
      <c r="CA17" s="73">
        <f t="shared" si="49"/>
        <v>-15.178167893865416</v>
      </c>
      <c r="CB17" s="38"/>
    </row>
    <row r="18" spans="1:91" s="15" customFormat="1" ht="16.5" customHeight="1" x14ac:dyDescent="0.2">
      <c r="A18" s="428" t="s">
        <v>34</v>
      </c>
      <c r="B18" s="132">
        <v>80</v>
      </c>
      <c r="C18" s="133">
        <v>78</v>
      </c>
      <c r="D18" s="134">
        <v>48</v>
      </c>
      <c r="E18" s="135">
        <v>13</v>
      </c>
      <c r="F18" s="136">
        <v>8</v>
      </c>
      <c r="G18" s="137">
        <v>4</v>
      </c>
      <c r="H18" s="138">
        <f t="shared" si="0"/>
        <v>12.512500000000001</v>
      </c>
      <c r="I18" s="139">
        <f t="shared" si="1"/>
        <v>7.8974358974358969</v>
      </c>
      <c r="J18" s="237">
        <f t="shared" si="2"/>
        <v>6.4166666666666661</v>
      </c>
      <c r="K18" s="238">
        <f t="shared" si="3"/>
        <v>4.7571294797556511</v>
      </c>
      <c r="L18" s="239">
        <f t="shared" si="4"/>
        <v>2.8750542369013394</v>
      </c>
      <c r="M18" s="240">
        <f t="shared" si="5"/>
        <v>2.2321314400464769</v>
      </c>
      <c r="N18" s="241">
        <f t="shared" si="6"/>
        <v>-2.8764583065038902</v>
      </c>
      <c r="O18" s="242">
        <f t="shared" si="7"/>
        <v>-4.5323531705060685</v>
      </c>
      <c r="P18" s="243">
        <f t="shared" si="8"/>
        <v>-5.0142453715477266</v>
      </c>
      <c r="Q18" s="135">
        <v>16</v>
      </c>
      <c r="R18" s="136">
        <v>8</v>
      </c>
      <c r="S18" s="137">
        <v>9</v>
      </c>
      <c r="T18" s="244">
        <f t="shared" si="9"/>
        <v>15.4</v>
      </c>
      <c r="U18" s="145">
        <f t="shared" si="10"/>
        <v>7.8974358974358969</v>
      </c>
      <c r="V18" s="245">
        <f t="shared" si="11"/>
        <v>14.4375</v>
      </c>
      <c r="W18" s="246">
        <f t="shared" si="12"/>
        <v>3.3347342592376363</v>
      </c>
      <c r="X18" s="247">
        <f t="shared" si="13"/>
        <v>1.7278440920333693</v>
      </c>
      <c r="Y18" s="248">
        <f t="shared" si="14"/>
        <v>2.8557528368742724</v>
      </c>
      <c r="Z18" s="249">
        <f t="shared" si="15"/>
        <v>-4.2988535270219046</v>
      </c>
      <c r="AA18" s="250">
        <f t="shared" si="16"/>
        <v>-5.6795633153740379</v>
      </c>
      <c r="AB18" s="251">
        <f t="shared" si="17"/>
        <v>-4.3906239747199312</v>
      </c>
      <c r="AC18" s="135">
        <v>2</v>
      </c>
      <c r="AD18" s="136">
        <v>0</v>
      </c>
      <c r="AE18" s="137">
        <v>1</v>
      </c>
      <c r="AF18" s="244">
        <f t="shared" si="18"/>
        <v>1.925</v>
      </c>
      <c r="AG18" s="145">
        <f t="shared" si="19"/>
        <v>0</v>
      </c>
      <c r="AH18" s="245">
        <f t="shared" si="20"/>
        <v>1.6041666666666665</v>
      </c>
      <c r="AI18" s="246">
        <f t="shared" si="21"/>
        <v>0.82424865698554484</v>
      </c>
      <c r="AJ18" s="247">
        <f t="shared" si="22"/>
        <v>0</v>
      </c>
      <c r="AK18" s="248">
        <f t="shared" si="23"/>
        <v>0.58852203000401726</v>
      </c>
      <c r="AL18" s="249">
        <f t="shared" si="24"/>
        <v>-6.8093391292739964</v>
      </c>
      <c r="AM18" s="250">
        <f t="shared" si="25"/>
        <v>-7.4074074074074074</v>
      </c>
      <c r="AN18" s="251">
        <f t="shared" si="26"/>
        <v>-6.6578547815901858</v>
      </c>
      <c r="AO18" s="135">
        <v>98</v>
      </c>
      <c r="AP18" s="136">
        <v>74</v>
      </c>
      <c r="AQ18" s="137">
        <v>52</v>
      </c>
      <c r="AR18" s="244">
        <f t="shared" si="27"/>
        <v>94.325000000000003</v>
      </c>
      <c r="AS18" s="145">
        <f t="shared" si="28"/>
        <v>73.051282051282044</v>
      </c>
      <c r="AT18" s="245">
        <f t="shared" si="29"/>
        <v>83.416666666666657</v>
      </c>
      <c r="AU18" s="246">
        <f t="shared" si="30"/>
        <v>3.6547742663097873</v>
      </c>
      <c r="AV18" s="247">
        <f t="shared" si="31"/>
        <v>2.7552015209382237</v>
      </c>
      <c r="AW18" s="248">
        <f t="shared" si="32"/>
        <v>3.0731505506896934</v>
      </c>
      <c r="AX18" s="249">
        <f t="shared" si="33"/>
        <v>-3.9788135199497541</v>
      </c>
      <c r="AY18" s="250">
        <f t="shared" si="34"/>
        <v>-4.6522058864691838</v>
      </c>
      <c r="AZ18" s="251">
        <f t="shared" si="35"/>
        <v>-4.1732262609045101</v>
      </c>
      <c r="BA18" s="252">
        <f t="shared" si="36"/>
        <v>-17.963464482749544</v>
      </c>
      <c r="BB18" s="146">
        <f t="shared" si="37"/>
        <v>-22.271529779756698</v>
      </c>
      <c r="BC18" s="253">
        <f t="shared" si="38"/>
        <v>-20.235950388762355</v>
      </c>
      <c r="BD18" s="127">
        <f t="shared" si="39"/>
        <v>-60.470944651268596</v>
      </c>
      <c r="BE18" s="287">
        <f t="shared" si="50"/>
        <v>-20.156981550422866</v>
      </c>
      <c r="BF18" s="130" t="str">
        <f t="shared" si="51"/>
        <v>Gregory Campbell</v>
      </c>
      <c r="BG18" s="125"/>
      <c r="BH18" s="405">
        <f t="shared" si="40"/>
        <v>16</v>
      </c>
      <c r="BI18" s="65" t="str">
        <f t="shared" si="52"/>
        <v>Gregory Campbell</v>
      </c>
      <c r="BJ18" s="115">
        <f t="shared" si="41"/>
        <v>-20.235950388762355</v>
      </c>
      <c r="BK18" s="235">
        <f t="shared" si="57"/>
        <v>16</v>
      </c>
      <c r="BL18" s="221" t="str">
        <f t="shared" si="42"/>
        <v>Gregory Campbell</v>
      </c>
      <c r="BM18" s="67">
        <f t="shared" si="43"/>
        <v>-20.235950388762355</v>
      </c>
      <c r="BN18" s="81"/>
      <c r="BO18" s="83">
        <f t="shared" si="44"/>
        <v>16</v>
      </c>
      <c r="BP18" s="65" t="str">
        <f t="shared" si="53"/>
        <v>Gregory Campbell</v>
      </c>
      <c r="BQ18" s="105">
        <f t="shared" si="54"/>
        <v>-60.470944651268596</v>
      </c>
      <c r="BR18" s="235">
        <f t="shared" si="58"/>
        <v>16</v>
      </c>
      <c r="BS18" s="71" t="str">
        <f t="shared" si="45"/>
        <v>Gregory Campbell</v>
      </c>
      <c r="BT18" s="73">
        <f t="shared" si="46"/>
        <v>-60.470944651268596</v>
      </c>
      <c r="BU18" s="84"/>
      <c r="BV18" s="203">
        <f t="shared" si="47"/>
        <v>16</v>
      </c>
      <c r="BW18" s="71" t="str">
        <f t="shared" si="55"/>
        <v>Gregory Campbell</v>
      </c>
      <c r="BX18" s="73">
        <f t="shared" si="56"/>
        <v>-20.156981550422866</v>
      </c>
      <c r="BY18" s="235">
        <f t="shared" si="59"/>
        <v>16</v>
      </c>
      <c r="BZ18" s="71" t="str">
        <f t="shared" si="48"/>
        <v>Gregory Campbell</v>
      </c>
      <c r="CA18" s="73">
        <f t="shared" si="49"/>
        <v>-20.156981550422866</v>
      </c>
      <c r="CB18" s="38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</row>
    <row r="19" spans="1:91" ht="16.5" customHeight="1" x14ac:dyDescent="0.2">
      <c r="A19" s="429" t="s">
        <v>35</v>
      </c>
      <c r="B19" s="151">
        <v>79</v>
      </c>
      <c r="C19" s="152">
        <v>66</v>
      </c>
      <c r="D19" s="153">
        <v>47</v>
      </c>
      <c r="E19" s="154">
        <v>14</v>
      </c>
      <c r="F19" s="155">
        <v>5</v>
      </c>
      <c r="G19" s="156">
        <v>5</v>
      </c>
      <c r="H19" s="44">
        <f t="shared" si="0"/>
        <v>13.645569620253164</v>
      </c>
      <c r="I19" s="157">
        <f t="shared" si="1"/>
        <v>5.8333333333333339</v>
      </c>
      <c r="J19" s="254">
        <f t="shared" si="2"/>
        <v>8.1914893617021285</v>
      </c>
      <c r="K19" s="255">
        <f t="shared" si="3"/>
        <v>5.1879114092758805</v>
      </c>
      <c r="L19" s="256">
        <f t="shared" si="4"/>
        <v>2.123619606802126</v>
      </c>
      <c r="M19" s="48">
        <f t="shared" si="5"/>
        <v>2.8495294979316732</v>
      </c>
      <c r="N19" s="257">
        <f t="shared" si="6"/>
        <v>-2.4456763769836609</v>
      </c>
      <c r="O19" s="258">
        <f t="shared" si="7"/>
        <v>-5.2837878006052819</v>
      </c>
      <c r="P19" s="259">
        <f t="shared" si="8"/>
        <v>-4.3968473136625299</v>
      </c>
      <c r="Q19" s="154">
        <v>36</v>
      </c>
      <c r="R19" s="155">
        <v>27</v>
      </c>
      <c r="S19" s="156">
        <v>17</v>
      </c>
      <c r="T19" s="260">
        <f t="shared" si="9"/>
        <v>35.088607594936711</v>
      </c>
      <c r="U19" s="167">
        <f t="shared" si="10"/>
        <v>31.500000000000004</v>
      </c>
      <c r="V19" s="261">
        <f t="shared" si="11"/>
        <v>27.851063829787236</v>
      </c>
      <c r="W19" s="262">
        <f t="shared" si="12"/>
        <v>7.598128691933856</v>
      </c>
      <c r="X19" s="56">
        <f t="shared" si="13"/>
        <v>6.891741776178554</v>
      </c>
      <c r="Y19" s="263">
        <f t="shared" si="14"/>
        <v>5.5089700115588807</v>
      </c>
      <c r="Z19" s="264">
        <f t="shared" si="15"/>
        <v>-3.5459094325685392E-2</v>
      </c>
      <c r="AA19" s="265">
        <f t="shared" si="16"/>
        <v>-0.51566563122885345</v>
      </c>
      <c r="AB19" s="266">
        <f t="shared" si="17"/>
        <v>-1.7374068000353224</v>
      </c>
      <c r="AC19" s="154">
        <v>28</v>
      </c>
      <c r="AD19" s="155">
        <v>11</v>
      </c>
      <c r="AE19" s="156">
        <v>9</v>
      </c>
      <c r="AF19" s="260">
        <f t="shared" si="18"/>
        <v>27.291139240506329</v>
      </c>
      <c r="AG19" s="167">
        <f t="shared" si="19"/>
        <v>12.833333333333332</v>
      </c>
      <c r="AH19" s="261">
        <f t="shared" si="20"/>
        <v>14.74468085106383</v>
      </c>
      <c r="AI19" s="262">
        <f t="shared" si="21"/>
        <v>11.685550580048231</v>
      </c>
      <c r="AJ19" s="56">
        <f t="shared" si="22"/>
        <v>5.6416706218190162</v>
      </c>
      <c r="AK19" s="263">
        <f t="shared" si="23"/>
        <v>5.4093939779092652</v>
      </c>
      <c r="AL19" s="264">
        <f t="shared" si="24"/>
        <v>4.0519627937886895</v>
      </c>
      <c r="AM19" s="265">
        <f t="shared" si="25"/>
        <v>-1.7657367855883912</v>
      </c>
      <c r="AN19" s="266">
        <f t="shared" si="26"/>
        <v>-1.8369828336849379</v>
      </c>
      <c r="AO19" s="154">
        <v>209</v>
      </c>
      <c r="AP19" s="155">
        <v>136</v>
      </c>
      <c r="AQ19" s="156">
        <v>102</v>
      </c>
      <c r="AR19" s="260">
        <f t="shared" si="27"/>
        <v>203.70886075949366</v>
      </c>
      <c r="AS19" s="167">
        <f t="shared" si="28"/>
        <v>158.66666666666666</v>
      </c>
      <c r="AT19" s="261">
        <f t="shared" si="29"/>
        <v>167.10638297872339</v>
      </c>
      <c r="AU19" s="262">
        <f t="shared" si="30"/>
        <v>7.8930283819038536</v>
      </c>
      <c r="AV19" s="56">
        <f t="shared" si="31"/>
        <v>5.984270625330196</v>
      </c>
      <c r="AW19" s="263">
        <f t="shared" si="32"/>
        <v>6.1563605139839357</v>
      </c>
      <c r="AX19" s="264">
        <f t="shared" si="33"/>
        <v>0.25944059564431221</v>
      </c>
      <c r="AY19" s="265">
        <f t="shared" si="34"/>
        <v>-1.4231367820772114</v>
      </c>
      <c r="AZ19" s="266">
        <f t="shared" si="35"/>
        <v>-1.0900162976102674</v>
      </c>
      <c r="BA19" s="267">
        <f t="shared" si="36"/>
        <v>1.8302679181236554</v>
      </c>
      <c r="BB19" s="168">
        <f t="shared" si="37"/>
        <v>-8.988326999499737</v>
      </c>
      <c r="BC19" s="32">
        <f t="shared" si="38"/>
        <v>-9.0612532449930576</v>
      </c>
      <c r="BD19" s="268">
        <f t="shared" si="39"/>
        <v>-16.219312326369138</v>
      </c>
      <c r="BE19" s="287">
        <f t="shared" si="50"/>
        <v>-5.4064374421230461</v>
      </c>
      <c r="BF19" s="269" t="str">
        <f t="shared" si="51"/>
        <v>Christian Ehrhoff</v>
      </c>
      <c r="BG19" s="128"/>
      <c r="BH19" s="406">
        <f>RANK(BJ19,BJ$19:BJ$26)</f>
        <v>5</v>
      </c>
      <c r="BI19" s="19" t="str">
        <f t="shared" si="52"/>
        <v>Christian Ehrhoff</v>
      </c>
      <c r="BJ19" s="213">
        <f t="shared" si="41"/>
        <v>-9.0612532449930576</v>
      </c>
      <c r="BK19" s="270">
        <v>1</v>
      </c>
      <c r="BL19" s="222" t="str">
        <f>VLOOKUP(BK19,BH$19:BJ$26,2,FALSE)</f>
        <v>Andrei Markov</v>
      </c>
      <c r="BM19" s="117">
        <f>VLOOKUP(BL19,BI$19:BK$26,2,FALSE)</f>
        <v>1.1457703341942045</v>
      </c>
      <c r="BN19" s="183"/>
      <c r="BO19" s="173">
        <f>RANK(BQ19,BQ$19:BQ$26)</f>
        <v>3</v>
      </c>
      <c r="BP19" s="19" t="str">
        <f t="shared" si="53"/>
        <v>Christian Ehrhoff</v>
      </c>
      <c r="BQ19" s="174">
        <f t="shared" si="54"/>
        <v>-16.219312326369138</v>
      </c>
      <c r="BR19" s="270">
        <v>1</v>
      </c>
      <c r="BS19" s="109" t="str">
        <f>VLOOKUP(BR19,BO$19:BQ$26,2,FALSE)</f>
        <v>James Wisniewski</v>
      </c>
      <c r="BT19" s="110">
        <f>VLOOKUP(BS19,BP$19:BR$26,2,FALSE)</f>
        <v>-12.081539370171726</v>
      </c>
      <c r="BU19" s="271"/>
      <c r="BV19" s="272">
        <f>RANK(BX19,BX$19:BX$26)</f>
        <v>3</v>
      </c>
      <c r="BW19" s="109" t="str">
        <f t="shared" si="55"/>
        <v>Christian Ehrhoff</v>
      </c>
      <c r="BX19" s="110">
        <f t="shared" si="56"/>
        <v>-5.4064374421230461</v>
      </c>
      <c r="BY19" s="270">
        <v>1</v>
      </c>
      <c r="BZ19" s="109" t="str">
        <f t="shared" ref="BZ19:CA19" si="65">VLOOKUP(BY19,BV$19:BX$26,2,FALSE)</f>
        <v>James Wisniewski</v>
      </c>
      <c r="CA19" s="110">
        <f t="shared" si="65"/>
        <v>-4.0271797900572421</v>
      </c>
      <c r="CB19" s="79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</row>
    <row r="20" spans="1:91" ht="16.5" customHeight="1" x14ac:dyDescent="0.2">
      <c r="A20" s="427" t="s">
        <v>37</v>
      </c>
      <c r="B20" s="294">
        <v>32</v>
      </c>
      <c r="C20" s="295">
        <v>48</v>
      </c>
      <c r="D20" s="296">
        <v>30</v>
      </c>
      <c r="E20" s="297">
        <v>3</v>
      </c>
      <c r="F20" s="298">
        <v>6</v>
      </c>
      <c r="G20" s="47">
        <v>5</v>
      </c>
      <c r="H20" s="299">
        <f t="shared" si="0"/>
        <v>7.21875</v>
      </c>
      <c r="I20" s="300">
        <f t="shared" si="1"/>
        <v>9.625</v>
      </c>
      <c r="J20" s="301">
        <f t="shared" si="2"/>
        <v>12.833333333333332</v>
      </c>
      <c r="K20" s="302">
        <f t="shared" si="3"/>
        <v>2.7444977767821062</v>
      </c>
      <c r="L20" s="303">
        <f t="shared" si="4"/>
        <v>3.5039723512235073</v>
      </c>
      <c r="M20" s="304">
        <f t="shared" si="5"/>
        <v>4.4642628800929538</v>
      </c>
      <c r="N20" s="305">
        <f t="shared" si="6"/>
        <v>-4.8890900094774352</v>
      </c>
      <c r="O20" s="54">
        <f t="shared" si="7"/>
        <v>-3.9034350561839002</v>
      </c>
      <c r="P20" s="306">
        <f t="shared" si="8"/>
        <v>-2.7821139315012493</v>
      </c>
      <c r="Q20" s="297">
        <v>18</v>
      </c>
      <c r="R20" s="298">
        <v>21</v>
      </c>
      <c r="S20" s="47">
        <v>9</v>
      </c>
      <c r="T20" s="307">
        <f t="shared" si="9"/>
        <v>43.3125</v>
      </c>
      <c r="U20" s="308">
        <f t="shared" si="10"/>
        <v>33.6875</v>
      </c>
      <c r="V20" s="309">
        <f t="shared" si="11"/>
        <v>23.099999999999998</v>
      </c>
      <c r="W20" s="310">
        <f t="shared" si="12"/>
        <v>9.3789401041058529</v>
      </c>
      <c r="X20" s="284">
        <f t="shared" si="13"/>
        <v>7.3703349550798416</v>
      </c>
      <c r="Y20" s="311">
        <f t="shared" si="14"/>
        <v>4.5692045389988358</v>
      </c>
      <c r="Z20" s="33">
        <f t="shared" si="15"/>
        <v>1.7453523178463115</v>
      </c>
      <c r="AA20" s="312">
        <f t="shared" si="16"/>
        <v>-3.7072452327565841E-2</v>
      </c>
      <c r="AB20" s="313">
        <f t="shared" si="17"/>
        <v>-2.6771722725953673</v>
      </c>
      <c r="AC20" s="297">
        <v>13</v>
      </c>
      <c r="AD20" s="298">
        <v>12</v>
      </c>
      <c r="AE20" s="47">
        <v>5</v>
      </c>
      <c r="AF20" s="307">
        <f t="shared" si="18"/>
        <v>31.28125</v>
      </c>
      <c r="AG20" s="308">
        <f t="shared" si="19"/>
        <v>19.25</v>
      </c>
      <c r="AH20" s="309">
        <f t="shared" si="20"/>
        <v>12.833333333333332</v>
      </c>
      <c r="AI20" s="310">
        <f t="shared" si="21"/>
        <v>13.394040676015102</v>
      </c>
      <c r="AJ20" s="284">
        <f t="shared" si="22"/>
        <v>8.4625059327285257</v>
      </c>
      <c r="AK20" s="311">
        <f t="shared" si="23"/>
        <v>4.7081762400321381</v>
      </c>
      <c r="AL20" s="33">
        <f t="shared" si="24"/>
        <v>5.7604528897555607</v>
      </c>
      <c r="AM20" s="312">
        <f t="shared" si="25"/>
        <v>1.0550985253211183</v>
      </c>
      <c r="AN20" s="313">
        <f t="shared" si="26"/>
        <v>-2.538200571562065</v>
      </c>
      <c r="AO20" s="297">
        <v>71</v>
      </c>
      <c r="AP20" s="298">
        <v>99</v>
      </c>
      <c r="AQ20" s="47">
        <v>62</v>
      </c>
      <c r="AR20" s="307">
        <f t="shared" si="27"/>
        <v>170.84375</v>
      </c>
      <c r="AS20" s="308">
        <f t="shared" si="28"/>
        <v>158.8125</v>
      </c>
      <c r="AT20" s="309">
        <f t="shared" si="29"/>
        <v>159.13333333333335</v>
      </c>
      <c r="AU20" s="310">
        <f t="shared" si="30"/>
        <v>6.6196166558161966</v>
      </c>
      <c r="AV20" s="284">
        <f t="shared" si="31"/>
        <v>5.9897708740667133</v>
      </c>
      <c r="AW20" s="311">
        <f t="shared" si="32"/>
        <v>5.8626256659311089</v>
      </c>
      <c r="AX20" s="33">
        <f t="shared" si="33"/>
        <v>-1.0139711304433447</v>
      </c>
      <c r="AY20" s="312">
        <f t="shared" si="34"/>
        <v>-1.4176365333406942</v>
      </c>
      <c r="AZ20" s="313">
        <f t="shared" si="35"/>
        <v>-1.3837511456630942</v>
      </c>
      <c r="BA20" s="314">
        <f t="shared" si="36"/>
        <v>1.6027440676810922</v>
      </c>
      <c r="BB20" s="315">
        <f t="shared" si="37"/>
        <v>-4.3030455165310419</v>
      </c>
      <c r="BC20" s="40">
        <f t="shared" si="38"/>
        <v>-9.3812379213217767</v>
      </c>
      <c r="BD20" s="126">
        <f t="shared" si="39"/>
        <v>-12.081539370171726</v>
      </c>
      <c r="BE20" s="287">
        <f t="shared" si="50"/>
        <v>-4.0271797900572421</v>
      </c>
      <c r="BF20" s="130" t="str">
        <f t="shared" si="51"/>
        <v>James Wisniewski</v>
      </c>
      <c r="BG20" s="125"/>
      <c r="BH20" s="405">
        <f t="shared" ref="BH20:BH26" si="66">RANK(BJ20,BJ$19:BJ$26)</f>
        <v>6</v>
      </c>
      <c r="BI20" s="65" t="str">
        <f t="shared" si="52"/>
        <v>James Wisniewski</v>
      </c>
      <c r="BJ20" s="116">
        <f t="shared" ref="BJ20:BJ26" si="67">BC20</f>
        <v>-9.3812379213217767</v>
      </c>
      <c r="BK20" s="236">
        <f>BK19+1</f>
        <v>2</v>
      </c>
      <c r="BL20" s="223" t="str">
        <f>VLOOKUP(BK20,BH$19:BJ$26,2,FALSE)</f>
        <v>Brian Campbell</v>
      </c>
      <c r="BM20" s="68">
        <f t="shared" ref="BM20" si="68">VLOOKUP(BL20,BI$19:BK$26,2,FALSE)</f>
        <v>-4.3506248780824688</v>
      </c>
      <c r="BN20" s="81"/>
      <c r="BO20" s="83">
        <f t="shared" ref="BO20:BO26" si="69">RANK(BQ20,BQ$19:BQ$26)</f>
        <v>1</v>
      </c>
      <c r="BP20" s="65" t="str">
        <f t="shared" si="53"/>
        <v>James Wisniewski</v>
      </c>
      <c r="BQ20" s="105">
        <f t="shared" si="54"/>
        <v>-12.081539370171726</v>
      </c>
      <c r="BR20" s="236">
        <f>BR19+1</f>
        <v>2</v>
      </c>
      <c r="BS20" s="71" t="str">
        <f t="shared" ref="BS20:BT20" si="70">VLOOKUP(BR20,BO$19:BQ$26,2,FALSE)</f>
        <v>Dennis Wideman</v>
      </c>
      <c r="BT20" s="73">
        <f t="shared" si="70"/>
        <v>-13.421463545763046</v>
      </c>
      <c r="BU20" s="86"/>
      <c r="BV20" s="203">
        <f t="shared" ref="BV20:BV26" si="71">RANK(BX20,BX$19:BX$26)</f>
        <v>1</v>
      </c>
      <c r="BW20" s="71" t="str">
        <f t="shared" si="55"/>
        <v>James Wisniewski</v>
      </c>
      <c r="BX20" s="73">
        <f t="shared" si="56"/>
        <v>-4.0271797900572421</v>
      </c>
      <c r="BY20" s="236">
        <f>BY19+1</f>
        <v>2</v>
      </c>
      <c r="BZ20" s="71" t="str">
        <f t="shared" ref="BZ20:BZ26" si="72">VLOOKUP(BY20,BV$19:BX$26,2,FALSE)</f>
        <v>Dennis Wideman</v>
      </c>
      <c r="CA20" s="73">
        <f t="shared" ref="CA20:CA26" si="73">VLOOKUP(BZ20,BW$19:BY$26,2,FALSE)</f>
        <v>-4.4738211819210152</v>
      </c>
      <c r="CB20" s="79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</row>
    <row r="21" spans="1:91" ht="16.5" customHeight="1" x14ac:dyDescent="0.2">
      <c r="A21" s="427" t="s">
        <v>40</v>
      </c>
      <c r="B21" s="294">
        <v>27</v>
      </c>
      <c r="C21" s="295">
        <v>82</v>
      </c>
      <c r="D21" s="296">
        <v>48</v>
      </c>
      <c r="E21" s="297">
        <v>3</v>
      </c>
      <c r="F21" s="298">
        <v>8</v>
      </c>
      <c r="G21" s="47">
        <v>6</v>
      </c>
      <c r="H21" s="299">
        <f t="shared" si="0"/>
        <v>8.5555555555555554</v>
      </c>
      <c r="I21" s="300">
        <f t="shared" si="1"/>
        <v>7.51219512195122</v>
      </c>
      <c r="J21" s="301">
        <f t="shared" si="2"/>
        <v>9.625</v>
      </c>
      <c r="K21" s="302">
        <f t="shared" si="3"/>
        <v>3.2527381058158298</v>
      </c>
      <c r="L21" s="303">
        <f t="shared" si="4"/>
        <v>2.734807688759811</v>
      </c>
      <c r="M21" s="304">
        <f t="shared" si="5"/>
        <v>3.3481971600697156</v>
      </c>
      <c r="N21" s="305">
        <f t="shared" si="6"/>
        <v>-4.3808496804437116</v>
      </c>
      <c r="O21" s="54">
        <f t="shared" si="7"/>
        <v>-4.6725997186475965</v>
      </c>
      <c r="P21" s="306">
        <f t="shared" si="8"/>
        <v>-3.8981796515244875</v>
      </c>
      <c r="Q21" s="297">
        <v>2</v>
      </c>
      <c r="R21" s="298">
        <v>14</v>
      </c>
      <c r="S21" s="47">
        <v>18</v>
      </c>
      <c r="T21" s="307">
        <f t="shared" si="9"/>
        <v>5.7037037037037033</v>
      </c>
      <c r="U21" s="308">
        <f t="shared" si="10"/>
        <v>13.146341463414634</v>
      </c>
      <c r="V21" s="309">
        <f t="shared" si="11"/>
        <v>28.875</v>
      </c>
      <c r="W21" s="310">
        <f t="shared" si="12"/>
        <v>1.2350867626806059</v>
      </c>
      <c r="X21" s="284">
        <f t="shared" si="13"/>
        <v>2.876228275153109</v>
      </c>
      <c r="Y21" s="311">
        <f t="shared" si="14"/>
        <v>5.7115056737485448</v>
      </c>
      <c r="Z21" s="33">
        <f t="shared" si="15"/>
        <v>-6.3985010235789357</v>
      </c>
      <c r="AA21" s="312">
        <f t="shared" si="16"/>
        <v>-4.531179132254298</v>
      </c>
      <c r="AB21" s="313">
        <f t="shared" si="17"/>
        <v>-1.5348711378456583</v>
      </c>
      <c r="AC21" s="297">
        <v>2</v>
      </c>
      <c r="AD21" s="298">
        <v>5</v>
      </c>
      <c r="AE21" s="47">
        <v>8</v>
      </c>
      <c r="AF21" s="307">
        <f t="shared" si="18"/>
        <v>5.7037037037037033</v>
      </c>
      <c r="AG21" s="308">
        <f t="shared" si="19"/>
        <v>4.6951219512195124</v>
      </c>
      <c r="AH21" s="309">
        <f t="shared" si="20"/>
        <v>12.833333333333332</v>
      </c>
      <c r="AI21" s="310">
        <f t="shared" si="21"/>
        <v>2.4422182429201329</v>
      </c>
      <c r="AJ21" s="284">
        <f t="shared" si="22"/>
        <v>2.0640258372508598</v>
      </c>
      <c r="AK21" s="311">
        <f t="shared" si="23"/>
        <v>4.7081762400321381</v>
      </c>
      <c r="AL21" s="33">
        <f t="shared" si="24"/>
        <v>-5.1913695433394089</v>
      </c>
      <c r="AM21" s="312">
        <f t="shared" si="25"/>
        <v>-5.3433815701565477</v>
      </c>
      <c r="AN21" s="313">
        <f t="shared" si="26"/>
        <v>-2.538200571562065</v>
      </c>
      <c r="AO21" s="297">
        <v>30</v>
      </c>
      <c r="AP21" s="298">
        <v>139</v>
      </c>
      <c r="AQ21" s="47">
        <v>74</v>
      </c>
      <c r="AR21" s="307">
        <f t="shared" si="27"/>
        <v>85.555555555555557</v>
      </c>
      <c r="AS21" s="308">
        <f t="shared" si="28"/>
        <v>130.52439024390245</v>
      </c>
      <c r="AT21" s="309">
        <f t="shared" si="29"/>
        <v>118.70833333333334</v>
      </c>
      <c r="AU21" s="310">
        <f t="shared" si="30"/>
        <v>3.3149879966528686</v>
      </c>
      <c r="AV21" s="284">
        <f t="shared" si="31"/>
        <v>4.9228567715906761</v>
      </c>
      <c r="AW21" s="311">
        <f t="shared" si="32"/>
        <v>4.3733296298276416</v>
      </c>
      <c r="AX21" s="33">
        <f t="shared" si="33"/>
        <v>-4.3185997896066723</v>
      </c>
      <c r="AY21" s="312">
        <f t="shared" si="34"/>
        <v>-2.4845506358167313</v>
      </c>
      <c r="AZ21" s="313">
        <f t="shared" si="35"/>
        <v>-2.8730471817665615</v>
      </c>
      <c r="BA21" s="314">
        <f t="shared" si="36"/>
        <v>-20.289320036968729</v>
      </c>
      <c r="BB21" s="315">
        <f t="shared" si="37"/>
        <v>-17.031711056875174</v>
      </c>
      <c r="BC21" s="40">
        <f t="shared" si="38"/>
        <v>-10.844298542698773</v>
      </c>
      <c r="BD21" s="126">
        <f t="shared" si="39"/>
        <v>-48.165329636542673</v>
      </c>
      <c r="BE21" s="287">
        <f t="shared" si="50"/>
        <v>-16.05510987884756</v>
      </c>
      <c r="BF21" s="130" t="str">
        <f t="shared" si="51"/>
        <v>Francois Beauchemin</v>
      </c>
      <c r="BG21" s="125"/>
      <c r="BH21" s="405">
        <f t="shared" si="66"/>
        <v>7</v>
      </c>
      <c r="BI21" s="65" t="str">
        <f t="shared" si="52"/>
        <v>Francois Beauchemin</v>
      </c>
      <c r="BJ21" s="116">
        <f t="shared" si="67"/>
        <v>-10.844298542698773</v>
      </c>
      <c r="BK21" s="236">
        <f t="shared" ref="BK21:BK26" si="74">BK20+1</f>
        <v>3</v>
      </c>
      <c r="BL21" s="223" t="str">
        <f t="shared" ref="BL21:BM21" si="75">VLOOKUP(BK21,BH$19:BJ$26,2,FALSE)</f>
        <v>Dennis Wideman</v>
      </c>
      <c r="BM21" s="68">
        <f t="shared" si="75"/>
        <v>-6.4138327143368041</v>
      </c>
      <c r="BN21" s="81"/>
      <c r="BO21" s="83">
        <f t="shared" si="69"/>
        <v>8</v>
      </c>
      <c r="BP21" s="65" t="str">
        <f t="shared" si="53"/>
        <v>Francois Beauchemin</v>
      </c>
      <c r="BQ21" s="105">
        <f t="shared" si="54"/>
        <v>-48.165329636542673</v>
      </c>
      <c r="BR21" s="236">
        <f t="shared" ref="BR21:BR26" si="76">BR20+1</f>
        <v>3</v>
      </c>
      <c r="BS21" s="71" t="str">
        <f t="shared" ref="BS21:BT21" si="77">VLOOKUP(BR21,BO$19:BQ$26,2,FALSE)</f>
        <v>Christian Ehrhoff</v>
      </c>
      <c r="BT21" s="73">
        <f t="shared" si="77"/>
        <v>-16.219312326369138</v>
      </c>
      <c r="BU21" s="86"/>
      <c r="BV21" s="203">
        <f t="shared" si="71"/>
        <v>8</v>
      </c>
      <c r="BW21" s="71" t="str">
        <f t="shared" si="55"/>
        <v>Francois Beauchemin</v>
      </c>
      <c r="BX21" s="73">
        <f t="shared" si="56"/>
        <v>-16.05510987884756</v>
      </c>
      <c r="BY21" s="236">
        <f t="shared" ref="BY21:BY26" si="78">BY20+1</f>
        <v>3</v>
      </c>
      <c r="BZ21" s="71" t="str">
        <f t="shared" si="72"/>
        <v>Christian Ehrhoff</v>
      </c>
      <c r="CA21" s="73">
        <f t="shared" si="73"/>
        <v>-5.4064374421230461</v>
      </c>
      <c r="CB21" s="79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</row>
    <row r="22" spans="1:91" ht="16.5" customHeight="1" x14ac:dyDescent="0.2">
      <c r="A22" s="427" t="s">
        <v>36</v>
      </c>
      <c r="B22" s="294">
        <v>7</v>
      </c>
      <c r="C22" s="295">
        <v>13</v>
      </c>
      <c r="D22" s="296">
        <v>48</v>
      </c>
      <c r="E22" s="297">
        <v>1</v>
      </c>
      <c r="F22" s="298">
        <v>0</v>
      </c>
      <c r="G22" s="47">
        <v>10</v>
      </c>
      <c r="H22" s="299">
        <f>(E22/B22)*77</f>
        <v>11</v>
      </c>
      <c r="I22" s="300">
        <v>0</v>
      </c>
      <c r="J22" s="301">
        <f>(G22/D22)*77</f>
        <v>16.041666666666668</v>
      </c>
      <c r="K22" s="302">
        <f t="shared" si="3"/>
        <v>4.182091850334638</v>
      </c>
      <c r="L22" s="303">
        <f t="shared" si="4"/>
        <v>0</v>
      </c>
      <c r="M22" s="304">
        <f t="shared" si="5"/>
        <v>5.5803286001161929</v>
      </c>
      <c r="N22" s="305">
        <f t="shared" si="6"/>
        <v>-3.4514959359249033</v>
      </c>
      <c r="O22" s="54">
        <f t="shared" si="7"/>
        <v>-7.4074074074074074</v>
      </c>
      <c r="P22" s="306">
        <f t="shared" si="8"/>
        <v>-1.6660482114780102</v>
      </c>
      <c r="Q22" s="297">
        <v>2</v>
      </c>
      <c r="R22" s="298">
        <v>3</v>
      </c>
      <c r="S22" s="47">
        <v>20</v>
      </c>
      <c r="T22" s="307">
        <f t="shared" si="9"/>
        <v>22</v>
      </c>
      <c r="U22" s="308">
        <f t="shared" si="10"/>
        <v>17.76923076923077</v>
      </c>
      <c r="V22" s="309">
        <f t="shared" si="11"/>
        <v>32.083333333333336</v>
      </c>
      <c r="W22" s="310">
        <f t="shared" si="12"/>
        <v>4.7639060846251953</v>
      </c>
      <c r="X22" s="284">
        <f t="shared" si="13"/>
        <v>3.8876492070750817</v>
      </c>
      <c r="Y22" s="311">
        <f t="shared" si="14"/>
        <v>6.3461174152761615</v>
      </c>
      <c r="Z22" s="33">
        <f t="shared" si="15"/>
        <v>-2.8696817016343461</v>
      </c>
      <c r="AA22" s="312">
        <f t="shared" si="16"/>
        <v>-3.5197582003323258</v>
      </c>
      <c r="AB22" s="313">
        <f t="shared" si="17"/>
        <v>-0.90025939631804164</v>
      </c>
      <c r="AC22" s="297">
        <v>1</v>
      </c>
      <c r="AD22" s="298">
        <v>2</v>
      </c>
      <c r="AE22" s="47">
        <v>23</v>
      </c>
      <c r="AF22" s="307">
        <f t="shared" si="18"/>
        <v>11</v>
      </c>
      <c r="AG22" s="308">
        <f t="shared" si="19"/>
        <v>11.846153846153847</v>
      </c>
      <c r="AH22" s="309">
        <f t="shared" si="20"/>
        <v>36.895833333333336</v>
      </c>
      <c r="AI22" s="310">
        <f t="shared" si="21"/>
        <v>4.7099923256316849</v>
      </c>
      <c r="AJ22" s="284">
        <f t="shared" si="22"/>
        <v>5.2076959586021703</v>
      </c>
      <c r="AK22" s="311">
        <f t="shared" si="23"/>
        <v>13.536006690092398</v>
      </c>
      <c r="AL22" s="33">
        <f t="shared" si="24"/>
        <v>-2.9235954606278565</v>
      </c>
      <c r="AM22" s="312">
        <f t="shared" si="25"/>
        <v>-2.1997114488052372</v>
      </c>
      <c r="AN22" s="313">
        <f t="shared" si="26"/>
        <v>6.2896298784981948</v>
      </c>
      <c r="AO22" s="297">
        <v>20</v>
      </c>
      <c r="AP22" s="298">
        <v>17</v>
      </c>
      <c r="AQ22" s="47">
        <v>79</v>
      </c>
      <c r="AR22" s="307">
        <f t="shared" si="27"/>
        <v>220</v>
      </c>
      <c r="AS22" s="308">
        <f t="shared" si="28"/>
        <v>100.69230769230769</v>
      </c>
      <c r="AT22" s="309">
        <f t="shared" si="29"/>
        <v>126.72916666666666</v>
      </c>
      <c r="AU22" s="310">
        <f t="shared" si="30"/>
        <v>8.5242548485359464</v>
      </c>
      <c r="AV22" s="284">
        <f t="shared" si="31"/>
        <v>3.7977102045364712</v>
      </c>
      <c r="AW22" s="311">
        <f t="shared" si="32"/>
        <v>4.6688248750862646</v>
      </c>
      <c r="AX22" s="33">
        <f t="shared" si="33"/>
        <v>0.89066706227640502</v>
      </c>
      <c r="AY22" s="312">
        <f t="shared" si="34"/>
        <v>-3.6096972028709362</v>
      </c>
      <c r="AZ22" s="313">
        <f t="shared" si="35"/>
        <v>-2.5775519365079385</v>
      </c>
      <c r="BA22" s="314">
        <f t="shared" si="36"/>
        <v>-8.3541060359107</v>
      </c>
      <c r="BB22" s="315">
        <f t="shared" si="37"/>
        <v>-16.736574259415907</v>
      </c>
      <c r="BC22" s="40">
        <f t="shared" si="38"/>
        <v>1.1457703341942045</v>
      </c>
      <c r="BD22" s="126">
        <f t="shared" si="39"/>
        <v>-23.944909961132403</v>
      </c>
      <c r="BE22" s="287">
        <f t="shared" si="50"/>
        <v>-7.981636653710801</v>
      </c>
      <c r="BF22" s="130" t="str">
        <f t="shared" si="51"/>
        <v>Andrei Markov</v>
      </c>
      <c r="BG22" s="125"/>
      <c r="BH22" s="405">
        <f t="shared" si="66"/>
        <v>1</v>
      </c>
      <c r="BI22" s="65" t="str">
        <f t="shared" si="52"/>
        <v>Andrei Markov</v>
      </c>
      <c r="BJ22" s="116">
        <f t="shared" si="67"/>
        <v>1.1457703341942045</v>
      </c>
      <c r="BK22" s="236">
        <f t="shared" si="74"/>
        <v>4</v>
      </c>
      <c r="BL22" s="223" t="str">
        <f t="shared" ref="BL22:BM22" si="79">VLOOKUP(BK22,BH$19:BJ$26,2,FALSE)</f>
        <v>Duncan Keith</v>
      </c>
      <c r="BM22" s="68">
        <f t="shared" si="79"/>
        <v>-7.9955430842184585</v>
      </c>
      <c r="BN22" s="81"/>
      <c r="BO22" s="83">
        <f t="shared" si="69"/>
        <v>6</v>
      </c>
      <c r="BP22" s="65" t="str">
        <f t="shared" si="53"/>
        <v>Andrei Markov</v>
      </c>
      <c r="BQ22" s="105">
        <f t="shared" si="54"/>
        <v>-23.944909961132403</v>
      </c>
      <c r="BR22" s="236">
        <f t="shared" si="76"/>
        <v>4</v>
      </c>
      <c r="BS22" s="71" t="str">
        <f t="shared" ref="BS22:BT22" si="80">VLOOKUP(BR22,BO$19:BQ$26,2,FALSE)</f>
        <v>Duncan Keith</v>
      </c>
      <c r="BT22" s="73">
        <f t="shared" si="80"/>
        <v>-20.778481010075019</v>
      </c>
      <c r="BU22" s="86"/>
      <c r="BV22" s="203">
        <f t="shared" si="71"/>
        <v>6</v>
      </c>
      <c r="BW22" s="71" t="str">
        <f t="shared" si="55"/>
        <v>Andrei Markov</v>
      </c>
      <c r="BX22" s="73">
        <f t="shared" si="56"/>
        <v>-7.981636653710801</v>
      </c>
      <c r="BY22" s="236">
        <f t="shared" si="78"/>
        <v>4</v>
      </c>
      <c r="BZ22" s="71" t="str">
        <f t="shared" si="72"/>
        <v>Duncan Keith</v>
      </c>
      <c r="CA22" s="73">
        <f t="shared" si="73"/>
        <v>-6.9261603366916731</v>
      </c>
      <c r="CB22" s="79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</row>
    <row r="23" spans="1:91" ht="16.5" customHeight="1" x14ac:dyDescent="0.2">
      <c r="A23" s="427" t="s">
        <v>39</v>
      </c>
      <c r="B23" s="294">
        <v>61</v>
      </c>
      <c r="C23" s="295">
        <v>82</v>
      </c>
      <c r="D23" s="296">
        <v>46</v>
      </c>
      <c r="E23" s="297">
        <v>9</v>
      </c>
      <c r="F23" s="298">
        <v>11</v>
      </c>
      <c r="G23" s="47">
        <v>6</v>
      </c>
      <c r="H23" s="299">
        <f>(E23/B23)*77</f>
        <v>11.360655737704917</v>
      </c>
      <c r="I23" s="300">
        <f>(F23/C23)*77</f>
        <v>10.329268292682928</v>
      </c>
      <c r="J23" s="301">
        <f>(G23/D23)*77</f>
        <v>10.043478260869565</v>
      </c>
      <c r="K23" s="302">
        <f t="shared" si="3"/>
        <v>4.3192096159193802</v>
      </c>
      <c r="L23" s="303">
        <f t="shared" si="4"/>
        <v>3.7603605720447399</v>
      </c>
      <c r="M23" s="304">
        <f t="shared" si="5"/>
        <v>3.4937709496379639</v>
      </c>
      <c r="N23" s="305">
        <f t="shared" si="6"/>
        <v>-3.3143781703401611</v>
      </c>
      <c r="O23" s="54">
        <f t="shared" si="7"/>
        <v>-3.6470468353626675</v>
      </c>
      <c r="P23" s="306">
        <f t="shared" si="8"/>
        <v>-3.7526058619562392</v>
      </c>
      <c r="Q23" s="297">
        <v>24</v>
      </c>
      <c r="R23" s="298">
        <v>35</v>
      </c>
      <c r="S23" s="47">
        <v>16</v>
      </c>
      <c r="T23" s="307">
        <f t="shared" si="9"/>
        <v>30.295081967213115</v>
      </c>
      <c r="U23" s="308">
        <f t="shared" si="10"/>
        <v>32.865853658536587</v>
      </c>
      <c r="V23" s="309">
        <f t="shared" si="11"/>
        <v>26.782608695652172</v>
      </c>
      <c r="W23" s="310">
        <f t="shared" si="12"/>
        <v>6.5601329689920709</v>
      </c>
      <c r="X23" s="284">
        <f t="shared" si="13"/>
        <v>7.1905706878827731</v>
      </c>
      <c r="Y23" s="311">
        <f t="shared" si="14"/>
        <v>5.2976284510131428</v>
      </c>
      <c r="Z23" s="33">
        <f t="shared" si="15"/>
        <v>-1.0734548172674705</v>
      </c>
      <c r="AA23" s="312">
        <f t="shared" si="16"/>
        <v>-0.21683671952463435</v>
      </c>
      <c r="AB23" s="313">
        <f t="shared" si="17"/>
        <v>-1.9487483605810603</v>
      </c>
      <c r="AC23" s="297">
        <v>19</v>
      </c>
      <c r="AD23" s="298">
        <v>20</v>
      </c>
      <c r="AE23" s="47">
        <v>13</v>
      </c>
      <c r="AF23" s="307">
        <f t="shared" si="18"/>
        <v>23.983606557377051</v>
      </c>
      <c r="AG23" s="308">
        <f t="shared" si="19"/>
        <v>18.780487804878049</v>
      </c>
      <c r="AH23" s="309">
        <f t="shared" si="20"/>
        <v>21.760869565217391</v>
      </c>
      <c r="AI23" s="310">
        <f t="shared" si="21"/>
        <v>10.269327529655968</v>
      </c>
      <c r="AJ23" s="284">
        <f t="shared" si="22"/>
        <v>8.256103349003439</v>
      </c>
      <c r="AK23" s="311">
        <f t="shared" si="23"/>
        <v>7.983429276576234</v>
      </c>
      <c r="AL23" s="33">
        <f t="shared" si="24"/>
        <v>2.6357397433964262</v>
      </c>
      <c r="AM23" s="312">
        <f t="shared" si="25"/>
        <v>0.84869594159603157</v>
      </c>
      <c r="AN23" s="313">
        <f t="shared" si="26"/>
        <v>0.73705246498203092</v>
      </c>
      <c r="AO23" s="297">
        <v>135</v>
      </c>
      <c r="AP23" s="298">
        <v>175</v>
      </c>
      <c r="AQ23" s="47">
        <v>94</v>
      </c>
      <c r="AR23" s="307">
        <f t="shared" si="27"/>
        <v>170.40983606557378</v>
      </c>
      <c r="AS23" s="308">
        <f t="shared" si="28"/>
        <v>164.32926829268294</v>
      </c>
      <c r="AT23" s="309">
        <f t="shared" si="29"/>
        <v>157.34782608695653</v>
      </c>
      <c r="AU23" s="310">
        <f t="shared" si="30"/>
        <v>6.6028039605462876</v>
      </c>
      <c r="AV23" s="284">
        <f t="shared" si="31"/>
        <v>6.1978412591968954</v>
      </c>
      <c r="AW23" s="311">
        <f t="shared" si="32"/>
        <v>5.7968458548126671</v>
      </c>
      <c r="AX23" s="33">
        <f t="shared" si="33"/>
        <v>-1.0307838257132538</v>
      </c>
      <c r="AY23" s="312">
        <f t="shared" si="34"/>
        <v>-1.209566148210512</v>
      </c>
      <c r="AZ23" s="313">
        <f t="shared" si="35"/>
        <v>-1.449530956781536</v>
      </c>
      <c r="BA23" s="314">
        <f t="shared" si="36"/>
        <v>-2.7828770699244592</v>
      </c>
      <c r="BB23" s="315">
        <f t="shared" si="37"/>
        <v>-4.2247537615017823</v>
      </c>
      <c r="BC23" s="40">
        <f t="shared" si="38"/>
        <v>-6.4138327143368041</v>
      </c>
      <c r="BD23" s="126">
        <f t="shared" si="39"/>
        <v>-13.421463545763046</v>
      </c>
      <c r="BE23" s="287">
        <f t="shared" si="50"/>
        <v>-4.4738211819210152</v>
      </c>
      <c r="BF23" s="130" t="str">
        <f t="shared" si="51"/>
        <v>Dennis Wideman</v>
      </c>
      <c r="BG23" s="125"/>
      <c r="BH23" s="405">
        <f t="shared" si="66"/>
        <v>3</v>
      </c>
      <c r="BI23" s="65" t="str">
        <f t="shared" si="52"/>
        <v>Dennis Wideman</v>
      </c>
      <c r="BJ23" s="116">
        <f t="shared" si="67"/>
        <v>-6.4138327143368041</v>
      </c>
      <c r="BK23" s="236">
        <f t="shared" si="74"/>
        <v>5</v>
      </c>
      <c r="BL23" s="223" t="str">
        <f t="shared" ref="BL23:BM23" si="81">VLOOKUP(BK23,BH$19:BJ$26,2,FALSE)</f>
        <v>Christian Ehrhoff</v>
      </c>
      <c r="BM23" s="68">
        <f t="shared" si="81"/>
        <v>-9.0612532449930576</v>
      </c>
      <c r="BN23" s="81"/>
      <c r="BO23" s="83">
        <f t="shared" si="69"/>
        <v>2</v>
      </c>
      <c r="BP23" s="65" t="str">
        <f t="shared" si="53"/>
        <v>Dennis Wideman</v>
      </c>
      <c r="BQ23" s="105">
        <f t="shared" si="54"/>
        <v>-13.421463545763046</v>
      </c>
      <c r="BR23" s="236">
        <f t="shared" si="76"/>
        <v>5</v>
      </c>
      <c r="BS23" s="71" t="str">
        <f t="shared" ref="BS23:BT23" si="82">VLOOKUP(BR23,BO$19:BQ$26,2,FALSE)</f>
        <v>Brian Campbell</v>
      </c>
      <c r="BT23" s="73">
        <f t="shared" si="82"/>
        <v>-20.849658022748727</v>
      </c>
      <c r="BU23" s="86"/>
      <c r="BV23" s="203">
        <f t="shared" si="71"/>
        <v>2</v>
      </c>
      <c r="BW23" s="71" t="str">
        <f t="shared" si="55"/>
        <v>Dennis Wideman</v>
      </c>
      <c r="BX23" s="73">
        <f t="shared" si="56"/>
        <v>-4.4738211819210152</v>
      </c>
      <c r="BY23" s="236">
        <f t="shared" si="78"/>
        <v>5</v>
      </c>
      <c r="BZ23" s="71" t="str">
        <f t="shared" si="72"/>
        <v>Brian Campbell</v>
      </c>
      <c r="CA23" s="73">
        <f t="shared" si="73"/>
        <v>-6.9498860075829079</v>
      </c>
      <c r="CB23" s="79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</row>
    <row r="24" spans="1:91" ht="16.5" customHeight="1" x14ac:dyDescent="0.2">
      <c r="A24" s="427" t="s">
        <v>38</v>
      </c>
      <c r="B24" s="294">
        <v>65</v>
      </c>
      <c r="C24" s="295">
        <v>82</v>
      </c>
      <c r="D24" s="296">
        <v>48</v>
      </c>
      <c r="E24" s="297">
        <v>5</v>
      </c>
      <c r="F24" s="298">
        <v>4</v>
      </c>
      <c r="G24" s="47">
        <v>8</v>
      </c>
      <c r="H24" s="299">
        <f>(E24/B24)*77</f>
        <v>5.9230769230769234</v>
      </c>
      <c r="I24" s="300">
        <f>(F24/C24)*77</f>
        <v>3.75609756097561</v>
      </c>
      <c r="J24" s="301">
        <f>(G24/D24)*77</f>
        <v>12.833333333333332</v>
      </c>
      <c r="K24" s="302">
        <f t="shared" si="3"/>
        <v>2.2518956117186519</v>
      </c>
      <c r="L24" s="303">
        <f t="shared" si="4"/>
        <v>1.3674038443799055</v>
      </c>
      <c r="M24" s="304">
        <f t="shared" si="5"/>
        <v>4.4642628800929538</v>
      </c>
      <c r="N24" s="305">
        <f t="shared" si="6"/>
        <v>-5.3816921745408894</v>
      </c>
      <c r="O24" s="54">
        <f t="shared" si="7"/>
        <v>-6.0400035630275024</v>
      </c>
      <c r="P24" s="306">
        <f t="shared" si="8"/>
        <v>-2.7821139315012493</v>
      </c>
      <c r="Q24" s="297">
        <v>22</v>
      </c>
      <c r="R24" s="298">
        <v>49</v>
      </c>
      <c r="S24" s="47">
        <v>19</v>
      </c>
      <c r="T24" s="307">
        <f t="shared" si="9"/>
        <v>26.061538461538461</v>
      </c>
      <c r="U24" s="308">
        <f t="shared" si="10"/>
        <v>46.012195121951216</v>
      </c>
      <c r="V24" s="309">
        <f t="shared" si="11"/>
        <v>30.479166666666664</v>
      </c>
      <c r="W24" s="310">
        <f t="shared" si="12"/>
        <v>5.6433964387098463</v>
      </c>
      <c r="X24" s="284">
        <f t="shared" si="13"/>
        <v>10.066798963035881</v>
      </c>
      <c r="Y24" s="311">
        <f t="shared" si="14"/>
        <v>6.0288115445123527</v>
      </c>
      <c r="Z24" s="33">
        <f t="shared" si="15"/>
        <v>-1.9901913475496951</v>
      </c>
      <c r="AA24" s="312">
        <f t="shared" si="16"/>
        <v>2.6593915556284733</v>
      </c>
      <c r="AB24" s="313">
        <f t="shared" si="17"/>
        <v>-1.2175652670818504</v>
      </c>
      <c r="AC24" s="297">
        <v>6</v>
      </c>
      <c r="AD24" s="298">
        <v>31</v>
      </c>
      <c r="AE24" s="47">
        <v>17</v>
      </c>
      <c r="AF24" s="307">
        <f t="shared" si="18"/>
        <v>7.1076923076923082</v>
      </c>
      <c r="AG24" s="308">
        <f t="shared" si="19"/>
        <v>29.109756097560975</v>
      </c>
      <c r="AH24" s="309">
        <f t="shared" si="20"/>
        <v>27.270833333333336</v>
      </c>
      <c r="AI24" s="310">
        <f t="shared" si="21"/>
        <v>3.0433796565620117</v>
      </c>
      <c r="AJ24" s="284">
        <f t="shared" si="22"/>
        <v>12.796960190955332</v>
      </c>
      <c r="AK24" s="311">
        <f t="shared" si="23"/>
        <v>10.004874510068296</v>
      </c>
      <c r="AL24" s="33">
        <f t="shared" si="24"/>
        <v>-4.5902081296975297</v>
      </c>
      <c r="AM24" s="312">
        <f t="shared" si="25"/>
        <v>5.3895527835479244</v>
      </c>
      <c r="AN24" s="313">
        <f t="shared" si="26"/>
        <v>2.758497698474093</v>
      </c>
      <c r="AO24" s="297">
        <v>84</v>
      </c>
      <c r="AP24" s="298">
        <v>131</v>
      </c>
      <c r="AQ24" s="47">
        <v>70</v>
      </c>
      <c r="AR24" s="307">
        <f t="shared" si="27"/>
        <v>99.507692307692309</v>
      </c>
      <c r="AS24" s="308">
        <f t="shared" si="28"/>
        <v>123.01219512195122</v>
      </c>
      <c r="AT24" s="309">
        <f t="shared" si="29"/>
        <v>112.29166666666666</v>
      </c>
      <c r="AU24" s="310">
        <f t="shared" si="30"/>
        <v>3.8555860391839514</v>
      </c>
      <c r="AV24" s="284">
        <f t="shared" si="31"/>
        <v>4.6395268854559619</v>
      </c>
      <c r="AW24" s="311">
        <f t="shared" si="32"/>
        <v>4.1369334336207411</v>
      </c>
      <c r="AX24" s="33">
        <f t="shared" si="33"/>
        <v>-3.77800174707559</v>
      </c>
      <c r="AY24" s="312">
        <f t="shared" si="34"/>
        <v>-2.7678805219514455</v>
      </c>
      <c r="AZ24" s="313">
        <f t="shared" si="35"/>
        <v>-3.109443377973462</v>
      </c>
      <c r="BA24" s="314">
        <f t="shared" si="36"/>
        <v>-15.740093398863705</v>
      </c>
      <c r="BB24" s="315">
        <f t="shared" si="37"/>
        <v>-0.75893974580255019</v>
      </c>
      <c r="BC24" s="40">
        <f t="shared" si="38"/>
        <v>-4.3506248780824688</v>
      </c>
      <c r="BD24" s="126">
        <f t="shared" si="39"/>
        <v>-20.849658022748727</v>
      </c>
      <c r="BE24" s="287">
        <f t="shared" si="50"/>
        <v>-6.9498860075829079</v>
      </c>
      <c r="BF24" s="130" t="str">
        <f t="shared" si="51"/>
        <v>Brian Campbell</v>
      </c>
      <c r="BG24" s="125"/>
      <c r="BH24" s="405">
        <f t="shared" si="66"/>
        <v>2</v>
      </c>
      <c r="BI24" s="65" t="str">
        <f t="shared" si="52"/>
        <v>Brian Campbell</v>
      </c>
      <c r="BJ24" s="116">
        <f t="shared" si="67"/>
        <v>-4.3506248780824688</v>
      </c>
      <c r="BK24" s="236">
        <f t="shared" si="74"/>
        <v>6</v>
      </c>
      <c r="BL24" s="223" t="str">
        <f t="shared" ref="BL24:BM24" si="83">VLOOKUP(BK24,BH$19:BJ$26,2,FALSE)</f>
        <v>James Wisniewski</v>
      </c>
      <c r="BM24" s="68">
        <f t="shared" si="83"/>
        <v>-9.3812379213217767</v>
      </c>
      <c r="BN24" s="81"/>
      <c r="BO24" s="83">
        <f t="shared" si="69"/>
        <v>5</v>
      </c>
      <c r="BP24" s="65" t="str">
        <f t="shared" si="53"/>
        <v>Brian Campbell</v>
      </c>
      <c r="BQ24" s="105">
        <f t="shared" si="54"/>
        <v>-20.849658022748727</v>
      </c>
      <c r="BR24" s="236">
        <f t="shared" si="76"/>
        <v>6</v>
      </c>
      <c r="BS24" s="71" t="str">
        <f t="shared" ref="BS24:BT24" si="84">VLOOKUP(BR24,BO$19:BQ$26,2,FALSE)</f>
        <v>Andrei Markov</v>
      </c>
      <c r="BT24" s="73">
        <f t="shared" si="84"/>
        <v>-23.944909961132403</v>
      </c>
      <c r="BU24" s="86"/>
      <c r="BV24" s="203">
        <f t="shared" si="71"/>
        <v>5</v>
      </c>
      <c r="BW24" s="71" t="str">
        <f t="shared" si="55"/>
        <v>Brian Campbell</v>
      </c>
      <c r="BX24" s="73">
        <f t="shared" si="56"/>
        <v>-6.9498860075829079</v>
      </c>
      <c r="BY24" s="236">
        <f t="shared" si="78"/>
        <v>6</v>
      </c>
      <c r="BZ24" s="71" t="str">
        <f t="shared" si="72"/>
        <v>Andrei Markov</v>
      </c>
      <c r="CA24" s="73">
        <f t="shared" si="73"/>
        <v>-7.981636653710801</v>
      </c>
      <c r="CB24" s="79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</row>
    <row r="25" spans="1:91" ht="16.5" customHeight="1" x14ac:dyDescent="0.2">
      <c r="A25" s="427" t="s">
        <v>41</v>
      </c>
      <c r="B25" s="294">
        <v>82</v>
      </c>
      <c r="C25" s="295">
        <v>74</v>
      </c>
      <c r="D25" s="296">
        <v>47</v>
      </c>
      <c r="E25" s="297">
        <v>7</v>
      </c>
      <c r="F25" s="298">
        <v>4</v>
      </c>
      <c r="G25" s="47">
        <v>3</v>
      </c>
      <c r="H25" s="299">
        <f>(E25/B25)*77</f>
        <v>6.5731707317073171</v>
      </c>
      <c r="I25" s="300">
        <f>(F25/C25)*77</f>
        <v>4.1621621621621623</v>
      </c>
      <c r="J25" s="301">
        <f>(G25/D25)*77</f>
        <v>4.914893617021276</v>
      </c>
      <c r="K25" s="302">
        <f t="shared" si="3"/>
        <v>2.4990548861755766</v>
      </c>
      <c r="L25" s="303">
        <f t="shared" si="4"/>
        <v>1.5152312870155706</v>
      </c>
      <c r="M25" s="304">
        <f t="shared" si="5"/>
        <v>1.7097176987590035</v>
      </c>
      <c r="N25" s="305">
        <f t="shared" si="6"/>
        <v>-5.1345329000839648</v>
      </c>
      <c r="O25" s="54">
        <f t="shared" si="7"/>
        <v>-5.892176120391837</v>
      </c>
      <c r="P25" s="306">
        <f t="shared" si="8"/>
        <v>-5.5366591128351992</v>
      </c>
      <c r="Q25" s="297">
        <v>38</v>
      </c>
      <c r="R25" s="298">
        <v>36</v>
      </c>
      <c r="S25" s="47">
        <v>24</v>
      </c>
      <c r="T25" s="307">
        <f t="shared" si="9"/>
        <v>35.682926829268297</v>
      </c>
      <c r="U25" s="308">
        <f t="shared" si="10"/>
        <v>37.45945945945946</v>
      </c>
      <c r="V25" s="309">
        <f t="shared" si="11"/>
        <v>39.319148936170208</v>
      </c>
      <c r="W25" s="310">
        <f t="shared" si="12"/>
        <v>7.7268232835994022</v>
      </c>
      <c r="X25" s="284">
        <f t="shared" si="13"/>
        <v>8.1955848149150352</v>
      </c>
      <c r="Y25" s="311">
        <f t="shared" si="14"/>
        <v>7.7773694280831247</v>
      </c>
      <c r="Z25" s="33">
        <f t="shared" si="15"/>
        <v>9.3235497339860807E-2</v>
      </c>
      <c r="AA25" s="312">
        <f t="shared" si="16"/>
        <v>0.78817740750762777</v>
      </c>
      <c r="AB25" s="313">
        <f t="shared" si="17"/>
        <v>0.5309926164889216</v>
      </c>
      <c r="AC25" s="297">
        <v>22</v>
      </c>
      <c r="AD25" s="298">
        <v>13</v>
      </c>
      <c r="AE25" s="47">
        <v>10</v>
      </c>
      <c r="AF25" s="307">
        <f t="shared" si="18"/>
        <v>20.658536585365855</v>
      </c>
      <c r="AG25" s="308">
        <f t="shared" si="19"/>
        <v>13.527027027027028</v>
      </c>
      <c r="AH25" s="309">
        <f t="shared" si="20"/>
        <v>16.382978723404257</v>
      </c>
      <c r="AI25" s="310">
        <f t="shared" si="21"/>
        <v>8.8455953432595056</v>
      </c>
      <c r="AJ25" s="284">
        <f t="shared" si="22"/>
        <v>5.9466257905659914</v>
      </c>
      <c r="AK25" s="311">
        <f t="shared" si="23"/>
        <v>6.0104377532325177</v>
      </c>
      <c r="AL25" s="33">
        <f t="shared" si="24"/>
        <v>1.2120075569999642</v>
      </c>
      <c r="AM25" s="312">
        <f t="shared" si="25"/>
        <v>-1.4607816168414161</v>
      </c>
      <c r="AN25" s="313">
        <f t="shared" si="26"/>
        <v>-1.2359390583616854</v>
      </c>
      <c r="AO25" s="297">
        <v>173</v>
      </c>
      <c r="AP25" s="298">
        <v>162</v>
      </c>
      <c r="AQ25" s="47">
        <v>91</v>
      </c>
      <c r="AR25" s="307">
        <f t="shared" si="27"/>
        <v>162.45121951219514</v>
      </c>
      <c r="AS25" s="308">
        <f t="shared" si="28"/>
        <v>168.56756756756755</v>
      </c>
      <c r="AT25" s="309">
        <f t="shared" si="29"/>
        <v>149.08510638297872</v>
      </c>
      <c r="AU25" s="310">
        <f t="shared" si="30"/>
        <v>6.2944345253518499</v>
      </c>
      <c r="AV25" s="284">
        <f t="shared" si="31"/>
        <v>6.3576929179283042</v>
      </c>
      <c r="AW25" s="311">
        <f t="shared" si="32"/>
        <v>5.4924392820837076</v>
      </c>
      <c r="AX25" s="33">
        <f t="shared" si="33"/>
        <v>-1.3391532609076915</v>
      </c>
      <c r="AY25" s="312">
        <f t="shared" si="34"/>
        <v>-1.0497144894791033</v>
      </c>
      <c r="AZ25" s="313">
        <f t="shared" si="35"/>
        <v>-1.7539375295104955</v>
      </c>
      <c r="BA25" s="314">
        <f t="shared" si="36"/>
        <v>-5.1684431066518313</v>
      </c>
      <c r="BB25" s="315">
        <f t="shared" si="37"/>
        <v>-7.6144948192047286</v>
      </c>
      <c r="BC25" s="40">
        <f t="shared" si="38"/>
        <v>-7.9955430842184585</v>
      </c>
      <c r="BD25" s="126">
        <f t="shared" si="39"/>
        <v>-20.778481010075019</v>
      </c>
      <c r="BE25" s="287">
        <f t="shared" si="50"/>
        <v>-6.9261603366916731</v>
      </c>
      <c r="BF25" s="130" t="str">
        <f t="shared" si="51"/>
        <v>Duncan Keith</v>
      </c>
      <c r="BG25" s="125"/>
      <c r="BH25" s="405">
        <f t="shared" si="66"/>
        <v>4</v>
      </c>
      <c r="BI25" s="65" t="str">
        <f t="shared" si="52"/>
        <v>Duncan Keith</v>
      </c>
      <c r="BJ25" s="116">
        <f t="shared" si="67"/>
        <v>-7.9955430842184585</v>
      </c>
      <c r="BK25" s="236">
        <f t="shared" si="74"/>
        <v>7</v>
      </c>
      <c r="BL25" s="223" t="str">
        <f t="shared" ref="BL25:BM25" si="85">VLOOKUP(BK25,BH$19:BJ$26,2,FALSE)</f>
        <v>Francois Beauchemin</v>
      </c>
      <c r="BM25" s="68">
        <f t="shared" si="85"/>
        <v>-10.844298542698773</v>
      </c>
      <c r="BN25" s="81"/>
      <c r="BO25" s="83">
        <f t="shared" si="69"/>
        <v>4</v>
      </c>
      <c r="BP25" s="65" t="str">
        <f t="shared" si="53"/>
        <v>Duncan Keith</v>
      </c>
      <c r="BQ25" s="105">
        <f t="shared" si="54"/>
        <v>-20.778481010075019</v>
      </c>
      <c r="BR25" s="236">
        <f t="shared" si="76"/>
        <v>7</v>
      </c>
      <c r="BS25" s="71" t="str">
        <f t="shared" ref="BS25:BT25" si="86">VLOOKUP(BR25,BO$19:BQ$26,2,FALSE)</f>
        <v>Jason Garrison</v>
      </c>
      <c r="BT25" s="73">
        <f t="shared" si="86"/>
        <v>-40.492047454718723</v>
      </c>
      <c r="BU25" s="86"/>
      <c r="BV25" s="203">
        <f t="shared" si="71"/>
        <v>4</v>
      </c>
      <c r="BW25" s="71" t="str">
        <f t="shared" si="55"/>
        <v>Duncan Keith</v>
      </c>
      <c r="BX25" s="73">
        <f t="shared" si="56"/>
        <v>-6.9261603366916731</v>
      </c>
      <c r="BY25" s="236">
        <f t="shared" si="78"/>
        <v>7</v>
      </c>
      <c r="BZ25" s="71" t="str">
        <f t="shared" si="72"/>
        <v>Jason Garrison</v>
      </c>
      <c r="CA25" s="73">
        <f t="shared" si="73"/>
        <v>-13.497349151572907</v>
      </c>
      <c r="CB25" s="79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</row>
    <row r="26" spans="1:91" ht="16.5" customHeight="1" thickBot="1" x14ac:dyDescent="0.25">
      <c r="A26" s="428" t="s">
        <v>42</v>
      </c>
      <c r="B26" s="132">
        <v>73</v>
      </c>
      <c r="C26" s="133">
        <v>77</v>
      </c>
      <c r="D26" s="134">
        <v>47</v>
      </c>
      <c r="E26" s="135">
        <v>5</v>
      </c>
      <c r="F26" s="136">
        <v>16</v>
      </c>
      <c r="G26" s="137">
        <v>8</v>
      </c>
      <c r="H26" s="138">
        <f>(E26/B26)*77</f>
        <v>5.2739726027397253</v>
      </c>
      <c r="I26" s="139">
        <f>(F26/C26)*77</f>
        <v>16</v>
      </c>
      <c r="J26" s="237">
        <f>(G26/D26)*77</f>
        <v>13.106382978723405</v>
      </c>
      <c r="K26" s="238">
        <f t="shared" si="3"/>
        <v>2.0051125309823608</v>
      </c>
      <c r="L26" s="239">
        <f t="shared" si="4"/>
        <v>5.8247852072286879</v>
      </c>
      <c r="M26" s="240">
        <f t="shared" si="5"/>
        <v>4.5592471966906762</v>
      </c>
      <c r="N26" s="241">
        <f t="shared" si="6"/>
        <v>-5.6284752552771806</v>
      </c>
      <c r="O26" s="242">
        <f t="shared" si="7"/>
        <v>-1.5826222001787196</v>
      </c>
      <c r="P26" s="243">
        <f t="shared" si="8"/>
        <v>-2.6871296149035269</v>
      </c>
      <c r="Q26" s="135">
        <v>13</v>
      </c>
      <c r="R26" s="136">
        <v>17</v>
      </c>
      <c r="S26" s="137">
        <v>8</v>
      </c>
      <c r="T26" s="244">
        <f t="shared" si="9"/>
        <v>13.712328767123287</v>
      </c>
      <c r="U26" s="145">
        <f t="shared" si="10"/>
        <v>17</v>
      </c>
      <c r="V26" s="245">
        <f t="shared" si="11"/>
        <v>13.106382978723405</v>
      </c>
      <c r="W26" s="246">
        <f t="shared" si="12"/>
        <v>2.9692839294581694</v>
      </c>
      <c r="X26" s="247">
        <f t="shared" si="13"/>
        <v>3.7193527046042987</v>
      </c>
      <c r="Y26" s="248">
        <f t="shared" si="14"/>
        <v>2.5924564760277087</v>
      </c>
      <c r="Z26" s="249">
        <f t="shared" si="15"/>
        <v>-4.6643038568013715</v>
      </c>
      <c r="AA26" s="250">
        <f t="shared" si="16"/>
        <v>-3.6880547028031088</v>
      </c>
      <c r="AB26" s="251">
        <f t="shared" si="17"/>
        <v>-4.6539203355664949</v>
      </c>
      <c r="AC26" s="135">
        <v>3</v>
      </c>
      <c r="AD26" s="136">
        <v>12</v>
      </c>
      <c r="AE26" s="137">
        <v>6</v>
      </c>
      <c r="AF26" s="244">
        <f t="shared" si="18"/>
        <v>3.1643835616438354</v>
      </c>
      <c r="AG26" s="145">
        <f t="shared" si="19"/>
        <v>12</v>
      </c>
      <c r="AH26" s="245">
        <f t="shared" si="20"/>
        <v>9.8297872340425521</v>
      </c>
      <c r="AI26" s="246">
        <f t="shared" si="21"/>
        <v>1.3549292991543203</v>
      </c>
      <c r="AJ26" s="247">
        <f t="shared" si="22"/>
        <v>5.2753283736489509</v>
      </c>
      <c r="AK26" s="248">
        <f t="shared" si="23"/>
        <v>3.6062626519395096</v>
      </c>
      <c r="AL26" s="249">
        <f t="shared" si="24"/>
        <v>-6.2786584871052211</v>
      </c>
      <c r="AM26" s="250">
        <f t="shared" si="25"/>
        <v>-2.1320790337584565</v>
      </c>
      <c r="AN26" s="251">
        <f t="shared" si="26"/>
        <v>-3.6401141596546935</v>
      </c>
      <c r="AO26" s="135">
        <v>116</v>
      </c>
      <c r="AP26" s="136">
        <v>168</v>
      </c>
      <c r="AQ26" s="137">
        <v>94</v>
      </c>
      <c r="AR26" s="244">
        <f t="shared" si="27"/>
        <v>122.35616438356163</v>
      </c>
      <c r="AS26" s="145">
        <f t="shared" si="28"/>
        <v>168</v>
      </c>
      <c r="AT26" s="245">
        <f t="shared" si="29"/>
        <v>154</v>
      </c>
      <c r="AU26" s="246">
        <f t="shared" si="30"/>
        <v>4.7408869431583476</v>
      </c>
      <c r="AV26" s="247">
        <f t="shared" si="31"/>
        <v>6.3362865444672671</v>
      </c>
      <c r="AW26" s="248">
        <f t="shared" si="32"/>
        <v>5.6735087089655885</v>
      </c>
      <c r="AX26" s="249">
        <f t="shared" si="33"/>
        <v>-2.8927008431011938</v>
      </c>
      <c r="AY26" s="250">
        <f t="shared" si="34"/>
        <v>-1.0711208629401403</v>
      </c>
      <c r="AZ26" s="251">
        <f t="shared" si="35"/>
        <v>-1.5728681026286147</v>
      </c>
      <c r="BA26" s="252">
        <f t="shared" si="36"/>
        <v>-19.464138442284966</v>
      </c>
      <c r="BB26" s="146">
        <f t="shared" si="37"/>
        <v>-8.4738767996804256</v>
      </c>
      <c r="BC26" s="253">
        <f t="shared" si="38"/>
        <v>-12.554032212753331</v>
      </c>
      <c r="BD26" s="127">
        <f t="shared" si="39"/>
        <v>-40.492047454718723</v>
      </c>
      <c r="BE26" s="57">
        <f t="shared" si="50"/>
        <v>-13.497349151572907</v>
      </c>
      <c r="BF26" s="131" t="str">
        <f t="shared" si="51"/>
        <v>Jason Garrison</v>
      </c>
      <c r="BG26" s="125"/>
      <c r="BH26" s="405">
        <f t="shared" si="66"/>
        <v>8</v>
      </c>
      <c r="BI26" s="70" t="str">
        <f t="shared" si="52"/>
        <v>Jason Garrison</v>
      </c>
      <c r="BJ26" s="214">
        <f t="shared" si="67"/>
        <v>-12.554032212753331</v>
      </c>
      <c r="BK26" s="236">
        <f t="shared" si="74"/>
        <v>8</v>
      </c>
      <c r="BL26" s="224" t="str">
        <f t="shared" ref="BL26:BM26" si="87">VLOOKUP(BK26,BH$19:BJ$26,2,FALSE)</f>
        <v>Jason Garrison</v>
      </c>
      <c r="BM26" s="69">
        <f t="shared" si="87"/>
        <v>-12.554032212753331</v>
      </c>
      <c r="BN26" s="81"/>
      <c r="BO26" s="83">
        <f t="shared" si="69"/>
        <v>7</v>
      </c>
      <c r="BP26" s="70" t="str">
        <f t="shared" si="53"/>
        <v>Jason Garrison</v>
      </c>
      <c r="BQ26" s="106">
        <f t="shared" si="54"/>
        <v>-40.492047454718723</v>
      </c>
      <c r="BR26" s="236">
        <f t="shared" si="76"/>
        <v>8</v>
      </c>
      <c r="BS26" s="108" t="str">
        <f t="shared" ref="BS26:BT26" si="88">VLOOKUP(BR26,BO$19:BQ$26,2,FALSE)</f>
        <v>Francois Beauchemin</v>
      </c>
      <c r="BT26" s="74">
        <f t="shared" si="88"/>
        <v>-48.165329636542673</v>
      </c>
      <c r="BU26" s="86"/>
      <c r="BV26" s="203">
        <f t="shared" si="71"/>
        <v>7</v>
      </c>
      <c r="BW26" s="108" t="str">
        <f t="shared" si="55"/>
        <v>Jason Garrison</v>
      </c>
      <c r="BX26" s="74">
        <f t="shared" si="56"/>
        <v>-13.497349151572907</v>
      </c>
      <c r="BY26" s="236">
        <f t="shared" si="78"/>
        <v>8</v>
      </c>
      <c r="BZ26" s="108" t="str">
        <f t="shared" si="72"/>
        <v>Francois Beauchemin</v>
      </c>
      <c r="CA26" s="74">
        <f t="shared" si="73"/>
        <v>-16.05510987884756</v>
      </c>
      <c r="CB26" s="79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</row>
    <row r="27" spans="1:91" ht="16.5" customHeight="1" thickBot="1" x14ac:dyDescent="0.25">
      <c r="A27" s="430" t="s">
        <v>43</v>
      </c>
      <c r="B27" s="480" t="s">
        <v>7</v>
      </c>
      <c r="C27" s="481"/>
      <c r="D27" s="482"/>
      <c r="E27" s="483" t="s">
        <v>8</v>
      </c>
      <c r="F27" s="484"/>
      <c r="G27" s="485"/>
      <c r="H27" s="475" t="s">
        <v>9</v>
      </c>
      <c r="I27" s="475"/>
      <c r="J27" s="475"/>
      <c r="K27" s="476" t="s">
        <v>10</v>
      </c>
      <c r="L27" s="476"/>
      <c r="M27" s="476"/>
      <c r="N27" s="477" t="s">
        <v>11</v>
      </c>
      <c r="O27" s="477"/>
      <c r="P27" s="477"/>
      <c r="Q27" s="474" t="s">
        <v>12</v>
      </c>
      <c r="R27" s="474"/>
      <c r="S27" s="474"/>
      <c r="T27" s="475" t="s">
        <v>13</v>
      </c>
      <c r="U27" s="475"/>
      <c r="V27" s="475"/>
      <c r="W27" s="476" t="s">
        <v>10</v>
      </c>
      <c r="X27" s="476"/>
      <c r="Y27" s="476"/>
      <c r="Z27" s="477" t="s">
        <v>11</v>
      </c>
      <c r="AA27" s="477"/>
      <c r="AB27" s="477"/>
      <c r="AC27" s="474" t="s">
        <v>14</v>
      </c>
      <c r="AD27" s="474"/>
      <c r="AE27" s="474"/>
      <c r="AF27" s="475" t="s">
        <v>15</v>
      </c>
      <c r="AG27" s="475"/>
      <c r="AH27" s="475"/>
      <c r="AI27" s="476" t="s">
        <v>10</v>
      </c>
      <c r="AJ27" s="476"/>
      <c r="AK27" s="476"/>
      <c r="AL27" s="477" t="s">
        <v>11</v>
      </c>
      <c r="AM27" s="477"/>
      <c r="AN27" s="477"/>
      <c r="AO27" s="474" t="s">
        <v>16</v>
      </c>
      <c r="AP27" s="474"/>
      <c r="AQ27" s="474"/>
      <c r="AR27" s="475" t="s">
        <v>17</v>
      </c>
      <c r="AS27" s="475"/>
      <c r="AT27" s="475"/>
      <c r="AU27" s="476" t="s">
        <v>10</v>
      </c>
      <c r="AV27" s="476"/>
      <c r="AW27" s="476"/>
      <c r="AX27" s="477" t="s">
        <v>11</v>
      </c>
      <c r="AY27" s="477"/>
      <c r="AZ27" s="477"/>
      <c r="BA27" s="478" t="s">
        <v>18</v>
      </c>
      <c r="BB27" s="478"/>
      <c r="BC27" s="478"/>
      <c r="BD27" s="58" t="s">
        <v>19</v>
      </c>
      <c r="BE27" s="211" t="s">
        <v>169</v>
      </c>
      <c r="BF27" s="340" t="s">
        <v>43</v>
      </c>
      <c r="BG27" s="125"/>
      <c r="BH27" s="405"/>
      <c r="BI27" s="438" t="s">
        <v>43</v>
      </c>
      <c r="BJ27" s="439"/>
      <c r="BK27" s="400"/>
      <c r="BL27" s="438" t="s">
        <v>43</v>
      </c>
      <c r="BM27" s="439"/>
      <c r="BN27" s="80"/>
      <c r="BO27" s="83"/>
      <c r="BP27" s="438" t="s">
        <v>43</v>
      </c>
      <c r="BQ27" s="439"/>
      <c r="BR27" s="60"/>
      <c r="BS27" s="438" t="s">
        <v>43</v>
      </c>
      <c r="BT27" s="439"/>
      <c r="BU27" s="85"/>
      <c r="BV27" s="83"/>
      <c r="BW27" s="438" t="s">
        <v>43</v>
      </c>
      <c r="BX27" s="439"/>
      <c r="BY27" s="60"/>
      <c r="BZ27" s="438" t="s">
        <v>43</v>
      </c>
      <c r="CA27" s="439"/>
      <c r="CB27" s="4"/>
      <c r="CC27" s="41"/>
      <c r="CD27" s="41"/>
      <c r="CE27" s="41"/>
      <c r="CF27" s="41"/>
      <c r="CG27" s="41"/>
      <c r="CH27" s="41"/>
      <c r="CI27" s="41"/>
      <c r="CJ27" s="41"/>
      <c r="CK27" s="41"/>
      <c r="CL27" s="41"/>
      <c r="CM27" s="41"/>
    </row>
    <row r="28" spans="1:91" ht="16.5" customHeight="1" x14ac:dyDescent="0.2">
      <c r="A28" s="431" t="s">
        <v>44</v>
      </c>
      <c r="B28" s="369">
        <v>43</v>
      </c>
      <c r="C28" s="370">
        <v>75</v>
      </c>
      <c r="D28" s="371">
        <v>31</v>
      </c>
      <c r="E28" s="372">
        <v>15</v>
      </c>
      <c r="F28" s="373">
        <v>50</v>
      </c>
      <c r="G28" s="374">
        <v>9</v>
      </c>
      <c r="H28" s="375">
        <f t="shared" ref="H28:H36" si="89">(E28/B28)*77</f>
        <v>26.86046511627907</v>
      </c>
      <c r="I28" s="376">
        <f t="shared" ref="I28:I36" si="90">(F28/C28)*77</f>
        <v>51.333333333333329</v>
      </c>
      <c r="J28" s="377">
        <f t="shared" ref="J28:J36" si="91">(G28/D28)*77</f>
        <v>22.35483870967742</v>
      </c>
      <c r="K28" s="378">
        <f t="shared" ref="K28:K36" si="92">(H28/(H$150))*1000</f>
        <v>10.212084750817141</v>
      </c>
      <c r="L28" s="379">
        <f t="shared" ref="L28:L36" si="93">(I28/(I$150))*1000</f>
        <v>18.687852539858703</v>
      </c>
      <c r="M28" s="380">
        <f t="shared" ref="M28:M36" si="94">(J28/(J$150))*1000</f>
        <v>7.7764579201619206</v>
      </c>
      <c r="N28" s="381">
        <f t="shared" ref="N28:N36" si="95">(K28-E$151)</f>
        <v>2.5784969645575995</v>
      </c>
      <c r="O28" s="382">
        <f t="shared" ref="O28:O36" si="96">(L28-F$151)</f>
        <v>11.280445132451295</v>
      </c>
      <c r="P28" s="383">
        <f t="shared" ref="P28:P36" si="97">(M28-G$151)</f>
        <v>0.53008110856771751</v>
      </c>
      <c r="Q28" s="372">
        <v>22</v>
      </c>
      <c r="R28" s="373">
        <v>59</v>
      </c>
      <c r="S28" s="374">
        <v>24</v>
      </c>
      <c r="T28" s="384">
        <f t="shared" ref="T28:T36" si="98">(Q28/B28)*77</f>
        <v>39.395348837209305</v>
      </c>
      <c r="U28" s="385">
        <f t="shared" ref="U28:U36" si="99">(R28/C28)*77</f>
        <v>60.573333333333331</v>
      </c>
      <c r="V28" s="386">
        <f t="shared" ref="V28:V36" si="100">(S28/D28)*77</f>
        <v>59.612903225806448</v>
      </c>
      <c r="W28" s="387">
        <f t="shared" ref="W28:W36" si="101">(T28/T$150)*1000</f>
        <v>8.5307155468869773</v>
      </c>
      <c r="X28" s="388">
        <f t="shared" ref="X28:X36" si="102">(U28/U$150)*1000</f>
        <v>13.252564185895942</v>
      </c>
      <c r="Y28" s="389">
        <f t="shared" ref="Y28:Y36" si="103">(V28/V$150)*1000</f>
        <v>11.791495584513125</v>
      </c>
      <c r="Z28" s="390">
        <f t="shared" ref="Z28:Z36" si="104">(W28-E$151)</f>
        <v>0.89712776062743593</v>
      </c>
      <c r="AA28" s="391">
        <f t="shared" ref="AA28:AA36" si="105">(X28-F$151)</f>
        <v>5.8451567784885343</v>
      </c>
      <c r="AB28" s="392">
        <f t="shared" ref="AB28:AB36" si="106">(Y28-G$151)</f>
        <v>4.5451187729189222</v>
      </c>
      <c r="AC28" s="372">
        <v>14</v>
      </c>
      <c r="AD28" s="373">
        <v>34</v>
      </c>
      <c r="AE28" s="374">
        <v>18</v>
      </c>
      <c r="AF28" s="384">
        <f t="shared" ref="AF28:AF36" si="107">(AC28/B28)*77</f>
        <v>25.069767441860467</v>
      </c>
      <c r="AG28" s="385">
        <f t="shared" ref="AG28:AG36" si="108">(AD28/C28)*77</f>
        <v>34.906666666666666</v>
      </c>
      <c r="AH28" s="386">
        <f t="shared" ref="AH28:AH36" si="109">(AE28/D28)*77</f>
        <v>44.70967741935484</v>
      </c>
      <c r="AI28" s="387">
        <f t="shared" ref="AI28:AI36" si="110">((AF28/AF$150)*1000)</f>
        <v>10.734401114230351</v>
      </c>
      <c r="AJ28" s="388">
        <f t="shared" ref="AJ28:AJ36" si="111">((AG28/AG$150)*1000)</f>
        <v>15.345344091347727</v>
      </c>
      <c r="AK28" s="389">
        <f t="shared" ref="AK28:AK36" si="112">((AH28/AH$150)*1000)</f>
        <v>16.402678513660355</v>
      </c>
      <c r="AL28" s="390">
        <f t="shared" ref="AL28:AL36" si="113">(AI28-E$151)</f>
        <v>3.1008133279708101</v>
      </c>
      <c r="AM28" s="391">
        <f t="shared" ref="AM28:AM36" si="114">(AJ28-F$151)</f>
        <v>7.9379366839403191</v>
      </c>
      <c r="AN28" s="392">
        <f t="shared" ref="AN28:AN36" si="115">(AK28-G$151)</f>
        <v>9.1563017020661519</v>
      </c>
      <c r="AO28" s="372">
        <v>182</v>
      </c>
      <c r="AP28" s="373">
        <v>339</v>
      </c>
      <c r="AQ28" s="374">
        <v>99</v>
      </c>
      <c r="AR28" s="384">
        <f t="shared" ref="AR28:AR36" si="116">(AO28/B28)*77</f>
        <v>325.90697674418607</v>
      </c>
      <c r="AS28" s="385">
        <f t="shared" ref="AS28:AS36" si="117">(AP28/C28)*77</f>
        <v>348.03999999999996</v>
      </c>
      <c r="AT28" s="386">
        <f t="shared" ref="AT28:AT36" si="118">(AQ28/D28)*77</f>
        <v>245.90322580645159</v>
      </c>
      <c r="AU28" s="387">
        <f t="shared" ref="AU28:AU36" si="119">(AR28/AR$150)*1000</f>
        <v>12.627791484924181</v>
      </c>
      <c r="AV28" s="388">
        <f t="shared" ref="AV28:AV36" si="120">(AS28/AS$150)*1000</f>
        <v>13.126673624621352</v>
      </c>
      <c r="AW28" s="389">
        <f t="shared" ref="AW28:AW36" si="121">(AT28/AT$150)*1000</f>
        <v>9.0593122933482775</v>
      </c>
      <c r="AX28" s="390">
        <f t="shared" ref="AX28:AX36" si="122">(AU28-E$151)</f>
        <v>4.9942036986646396</v>
      </c>
      <c r="AY28" s="391">
        <f t="shared" ref="AY28:AY36" si="123">(AV28-F$151)</f>
        <v>5.7192662172139448</v>
      </c>
      <c r="AZ28" s="392">
        <f t="shared" ref="AZ28:AZ36" si="124">(AW28-G$151)</f>
        <v>1.8129354817540744</v>
      </c>
      <c r="BA28" s="393">
        <f t="shared" ref="BA28:BA36" si="125">(((AX28+AL28)+Z28)+N28)</f>
        <v>11.570641751820485</v>
      </c>
      <c r="BB28" s="394">
        <f t="shared" ref="BB28:BB36" si="126">(((AY28+AM28)+AA28)+O28)</f>
        <v>30.782804812094092</v>
      </c>
      <c r="BC28" s="397">
        <f t="shared" ref="BC28:BC36" si="127">(((AZ28+AN28)+AB28)+P28)</f>
        <v>16.044437065306866</v>
      </c>
      <c r="BD28" s="398">
        <f t="shared" ref="BD28:BD36" si="128">(BA28+BB28)+BC28</f>
        <v>58.39788362922144</v>
      </c>
      <c r="BE28" s="291">
        <f>(BC28+BB28+BA28)/3</f>
        <v>19.465961209740481</v>
      </c>
      <c r="BF28" s="111" t="str">
        <f>A28</f>
        <v>Evgeni Malkin</v>
      </c>
      <c r="BG28" s="125"/>
      <c r="BH28" s="405">
        <f t="shared" ref="BH28:BH41" si="129">RANK(BJ28,BJ$28:BJ$41)</f>
        <v>1</v>
      </c>
      <c r="BI28" s="103" t="str">
        <f>BF28</f>
        <v>Evgeni Malkin</v>
      </c>
      <c r="BJ28" s="215">
        <f>BC28</f>
        <v>16.044437065306866</v>
      </c>
      <c r="BK28" s="234">
        <v>1</v>
      </c>
      <c r="BL28" s="91" t="str">
        <f t="shared" ref="BL28:BL41" si="130">VLOOKUP(BK28,BH$28:BJ$41,2,FALSE)</f>
        <v>Evgeni Malkin</v>
      </c>
      <c r="BM28" s="72">
        <f t="shared" ref="BM28:BM41" si="131">VLOOKUP(BL28,BI$28:BK$41,2,FALSE)</f>
        <v>16.044437065306866</v>
      </c>
      <c r="BN28" s="81"/>
      <c r="BO28" s="83">
        <f t="shared" ref="BO28:BO41" si="132">RANK(BQ28,BQ$28:BQ$41)</f>
        <v>1</v>
      </c>
      <c r="BP28" s="103" t="str">
        <f>BF28</f>
        <v>Evgeni Malkin</v>
      </c>
      <c r="BQ28" s="104">
        <f>BD28</f>
        <v>58.39788362922144</v>
      </c>
      <c r="BR28" s="234">
        <v>1</v>
      </c>
      <c r="BS28" s="45" t="str">
        <f t="shared" ref="BS28:BS41" si="133">VLOOKUP(BR28,BO$28:BQ$41,2,FALSE)</f>
        <v>Evgeni Malkin</v>
      </c>
      <c r="BT28" s="72">
        <f t="shared" ref="BT28:BT41" si="134">VLOOKUP(BS28,BP$28:BR$41,2,FALSE)</f>
        <v>58.39788362922144</v>
      </c>
      <c r="BU28" s="198"/>
      <c r="BV28" s="203">
        <f t="shared" ref="BV28:BV41" si="135">RANK(BX28,BX$28:BX$41)</f>
        <v>1</v>
      </c>
      <c r="BW28" s="45" t="str">
        <f t="shared" si="55"/>
        <v>Evgeni Malkin</v>
      </c>
      <c r="BX28" s="72">
        <f t="shared" si="56"/>
        <v>19.465961209740481</v>
      </c>
      <c r="BY28" s="234">
        <v>1</v>
      </c>
      <c r="BZ28" s="45" t="str">
        <f t="shared" ref="BZ28:BZ41" si="136">VLOOKUP(BY28,BV$28:BX$41,2,FALSE)</f>
        <v>Evgeni Malkin</v>
      </c>
      <c r="CA28" s="72">
        <f t="shared" ref="CA28:CA41" si="137">VLOOKUP(BZ28,BW$28:BY$41,2,FALSE)</f>
        <v>19.465961209740481</v>
      </c>
      <c r="CB28" s="38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</row>
    <row r="29" spans="1:91" ht="16.5" customHeight="1" x14ac:dyDescent="0.2">
      <c r="A29" s="427" t="s">
        <v>45</v>
      </c>
      <c r="B29" s="294">
        <v>82</v>
      </c>
      <c r="C29" s="295">
        <v>77</v>
      </c>
      <c r="D29" s="296">
        <v>48</v>
      </c>
      <c r="E29" s="297">
        <v>25</v>
      </c>
      <c r="F29" s="298">
        <v>28</v>
      </c>
      <c r="G29" s="47">
        <v>13</v>
      </c>
      <c r="H29" s="299">
        <f t="shared" si="89"/>
        <v>23.475609756097562</v>
      </c>
      <c r="I29" s="300">
        <f t="shared" si="90"/>
        <v>28</v>
      </c>
      <c r="J29" s="301">
        <f t="shared" si="91"/>
        <v>20.854166666666664</v>
      </c>
      <c r="K29" s="302">
        <f t="shared" si="92"/>
        <v>8.9251960220556317</v>
      </c>
      <c r="L29" s="303">
        <f t="shared" si="93"/>
        <v>10.193374112650202</v>
      </c>
      <c r="M29" s="304">
        <f t="shared" si="94"/>
        <v>7.2544271801510494</v>
      </c>
      <c r="N29" s="305">
        <f t="shared" si="95"/>
        <v>1.2916082357960903</v>
      </c>
      <c r="O29" s="54">
        <f t="shared" si="96"/>
        <v>2.785966705242795</v>
      </c>
      <c r="P29" s="306">
        <f t="shared" si="97"/>
        <v>8.0503685568462657E-3</v>
      </c>
      <c r="Q29" s="297">
        <v>51</v>
      </c>
      <c r="R29" s="298">
        <v>65</v>
      </c>
      <c r="S29" s="47">
        <v>35</v>
      </c>
      <c r="T29" s="307">
        <f t="shared" si="98"/>
        <v>47.890243902439025</v>
      </c>
      <c r="U29" s="308">
        <f t="shared" si="99"/>
        <v>65</v>
      </c>
      <c r="V29" s="309">
        <f t="shared" si="100"/>
        <v>56.145833333333329</v>
      </c>
      <c r="W29" s="310">
        <f t="shared" si="101"/>
        <v>10.370210196409722</v>
      </c>
      <c r="X29" s="284">
        <f t="shared" si="102"/>
        <v>14.221054458781142</v>
      </c>
      <c r="Y29" s="311">
        <f t="shared" si="103"/>
        <v>11.105705476733283</v>
      </c>
      <c r="Z29" s="33">
        <f t="shared" si="104"/>
        <v>2.736622410150181</v>
      </c>
      <c r="AA29" s="312">
        <f t="shared" si="105"/>
        <v>6.8136470513737342</v>
      </c>
      <c r="AB29" s="313">
        <f t="shared" si="106"/>
        <v>3.8593286651390795</v>
      </c>
      <c r="AC29" s="297">
        <v>19</v>
      </c>
      <c r="AD29" s="298">
        <v>38</v>
      </c>
      <c r="AE29" s="47">
        <v>21</v>
      </c>
      <c r="AF29" s="307">
        <f t="shared" si="107"/>
        <v>17.841463414634148</v>
      </c>
      <c r="AG29" s="308">
        <f t="shared" si="108"/>
        <v>38</v>
      </c>
      <c r="AH29" s="309">
        <f t="shared" si="109"/>
        <v>33.6875</v>
      </c>
      <c r="AI29" s="310">
        <f t="shared" si="110"/>
        <v>7.6393777964513916</v>
      </c>
      <c r="AJ29" s="284">
        <f t="shared" si="111"/>
        <v>16.705206516555013</v>
      </c>
      <c r="AK29" s="311">
        <f t="shared" si="112"/>
        <v>12.358962630084363</v>
      </c>
      <c r="AL29" s="33">
        <f t="shared" si="113"/>
        <v>5.7900101918502145E-3</v>
      </c>
      <c r="AM29" s="312">
        <f t="shared" si="114"/>
        <v>9.2977991091476042</v>
      </c>
      <c r="AN29" s="313">
        <f t="shared" si="115"/>
        <v>5.1125858184901602</v>
      </c>
      <c r="AO29" s="297">
        <v>169</v>
      </c>
      <c r="AP29" s="298">
        <v>242</v>
      </c>
      <c r="AQ29" s="47">
        <v>137</v>
      </c>
      <c r="AR29" s="307">
        <f t="shared" si="116"/>
        <v>158.69512195121951</v>
      </c>
      <c r="AS29" s="308">
        <f t="shared" si="117"/>
        <v>242</v>
      </c>
      <c r="AT29" s="309">
        <f t="shared" si="118"/>
        <v>219.77083333333331</v>
      </c>
      <c r="AU29" s="310">
        <f t="shared" si="119"/>
        <v>6.1488984669622102</v>
      </c>
      <c r="AV29" s="284">
        <f t="shared" si="120"/>
        <v>9.1272699033397533</v>
      </c>
      <c r="AW29" s="311">
        <f t="shared" si="121"/>
        <v>8.0965697200863076</v>
      </c>
      <c r="AX29" s="33">
        <f t="shared" si="122"/>
        <v>-1.4846893192973312</v>
      </c>
      <c r="AY29" s="312">
        <f t="shared" si="123"/>
        <v>1.7198624959323459</v>
      </c>
      <c r="AZ29" s="313">
        <f t="shared" si="124"/>
        <v>0.85019290849210449</v>
      </c>
      <c r="BA29" s="314">
        <f t="shared" si="125"/>
        <v>2.5493313368407904</v>
      </c>
      <c r="BB29" s="315">
        <f t="shared" si="126"/>
        <v>20.617275361696482</v>
      </c>
      <c r="BC29" s="40">
        <f t="shared" si="127"/>
        <v>9.8301577606781905</v>
      </c>
      <c r="BD29" s="122">
        <f t="shared" si="128"/>
        <v>32.996764459215463</v>
      </c>
      <c r="BE29" s="287">
        <f t="shared" si="50"/>
        <v>10.998921486405154</v>
      </c>
      <c r="BF29" s="112" t="str">
        <f t="shared" ref="BF29:BF49" si="138">A29</f>
        <v>Claude Giroux</v>
      </c>
      <c r="BG29" s="125"/>
      <c r="BH29" s="405">
        <f t="shared" si="129"/>
        <v>4</v>
      </c>
      <c r="BI29" s="65" t="str">
        <f t="shared" ref="BI29:BI35" si="139">BF29</f>
        <v>Claude Giroux</v>
      </c>
      <c r="BJ29" s="114">
        <f t="shared" ref="BJ29:BJ35" si="140">BC29</f>
        <v>9.8301577606781905</v>
      </c>
      <c r="BK29" s="235">
        <f>BK28+1</f>
        <v>2</v>
      </c>
      <c r="BL29" s="189" t="str">
        <f t="shared" si="130"/>
        <v>Henrik Zetterberg</v>
      </c>
      <c r="BM29" s="73">
        <f t="shared" si="131"/>
        <v>14.46369712346268</v>
      </c>
      <c r="BN29" s="81"/>
      <c r="BO29" s="83">
        <f t="shared" si="132"/>
        <v>2</v>
      </c>
      <c r="BP29" s="65" t="str">
        <f t="shared" ref="BP29:BP35" si="141">BF29</f>
        <v>Claude Giroux</v>
      </c>
      <c r="BQ29" s="105">
        <f t="shared" ref="BQ29:BQ35" si="142">BD29</f>
        <v>32.996764459215463</v>
      </c>
      <c r="BR29" s="235">
        <f>BR28+1</f>
        <v>2</v>
      </c>
      <c r="BS29" s="71" t="str">
        <f t="shared" si="133"/>
        <v>Claude Giroux</v>
      </c>
      <c r="BT29" s="73">
        <f t="shared" si="134"/>
        <v>32.996764459215463</v>
      </c>
      <c r="BU29" s="84"/>
      <c r="BV29" s="203">
        <f t="shared" si="135"/>
        <v>2</v>
      </c>
      <c r="BW29" s="71" t="str">
        <f t="shared" si="55"/>
        <v>Claude Giroux</v>
      </c>
      <c r="BX29" s="73">
        <f t="shared" si="56"/>
        <v>10.998921486405154</v>
      </c>
      <c r="BY29" s="235">
        <f>BY28+1</f>
        <v>2</v>
      </c>
      <c r="BZ29" s="71" t="str">
        <f t="shared" si="136"/>
        <v>Claude Giroux</v>
      </c>
      <c r="CA29" s="73">
        <f t="shared" si="137"/>
        <v>10.998921486405154</v>
      </c>
      <c r="CB29" s="38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</row>
    <row r="30" spans="1:91" ht="16.5" customHeight="1" x14ac:dyDescent="0.2">
      <c r="A30" s="427" t="s">
        <v>47</v>
      </c>
      <c r="B30" s="294">
        <v>79</v>
      </c>
      <c r="C30" s="295">
        <v>82</v>
      </c>
      <c r="D30" s="296">
        <v>48</v>
      </c>
      <c r="E30" s="297">
        <v>29</v>
      </c>
      <c r="F30" s="298">
        <v>31</v>
      </c>
      <c r="G30" s="47">
        <v>28</v>
      </c>
      <c r="H30" s="299">
        <f t="shared" si="89"/>
        <v>28.265822784810126</v>
      </c>
      <c r="I30" s="300">
        <f t="shared" si="90"/>
        <v>29.109756097560975</v>
      </c>
      <c r="J30" s="301">
        <f t="shared" si="91"/>
        <v>44.916666666666671</v>
      </c>
      <c r="K30" s="302">
        <f t="shared" si="92"/>
        <v>10.746387919214325</v>
      </c>
      <c r="L30" s="303">
        <f t="shared" si="93"/>
        <v>10.597379793944267</v>
      </c>
      <c r="M30" s="304">
        <f t="shared" si="94"/>
        <v>15.624920080325341</v>
      </c>
      <c r="N30" s="305">
        <f t="shared" si="95"/>
        <v>3.1128001329547832</v>
      </c>
      <c r="O30" s="54">
        <f t="shared" si="96"/>
        <v>3.1899723865368594</v>
      </c>
      <c r="P30" s="306">
        <f t="shared" si="97"/>
        <v>8.3785432687311374</v>
      </c>
      <c r="Q30" s="297">
        <v>38</v>
      </c>
      <c r="R30" s="298">
        <v>50</v>
      </c>
      <c r="S30" s="47">
        <v>19</v>
      </c>
      <c r="T30" s="307">
        <f t="shared" si="98"/>
        <v>37.037974683544306</v>
      </c>
      <c r="U30" s="308">
        <f t="shared" si="99"/>
        <v>46.951219512195124</v>
      </c>
      <c r="V30" s="309">
        <f t="shared" si="100"/>
        <v>30.479166666666664</v>
      </c>
      <c r="W30" s="310">
        <f t="shared" si="101"/>
        <v>8.0202469525968461</v>
      </c>
      <c r="X30" s="284">
        <f t="shared" si="102"/>
        <v>10.272243839832532</v>
      </c>
      <c r="Y30" s="311">
        <f t="shared" si="103"/>
        <v>6.0288115445123527</v>
      </c>
      <c r="Z30" s="33">
        <f t="shared" si="104"/>
        <v>0.38665916633730468</v>
      </c>
      <c r="AA30" s="312">
        <f t="shared" si="105"/>
        <v>2.8648364324251245</v>
      </c>
      <c r="AB30" s="313">
        <f t="shared" si="106"/>
        <v>-1.2175652670818504</v>
      </c>
      <c r="AC30" s="297">
        <v>24</v>
      </c>
      <c r="AD30" s="298">
        <v>25</v>
      </c>
      <c r="AE30" s="47">
        <v>16</v>
      </c>
      <c r="AF30" s="307">
        <f t="shared" si="107"/>
        <v>23.39240506329114</v>
      </c>
      <c r="AG30" s="308">
        <f t="shared" si="108"/>
        <v>23.475609756097562</v>
      </c>
      <c r="AH30" s="309">
        <f t="shared" si="109"/>
        <v>25.666666666666664</v>
      </c>
      <c r="AI30" s="310">
        <f t="shared" si="110"/>
        <v>10.016186211469913</v>
      </c>
      <c r="AJ30" s="284">
        <f t="shared" si="111"/>
        <v>10.320129186254299</v>
      </c>
      <c r="AK30" s="311">
        <f t="shared" si="112"/>
        <v>9.4163524800642762</v>
      </c>
      <c r="AL30" s="33">
        <f t="shared" si="113"/>
        <v>2.3825984252103716</v>
      </c>
      <c r="AM30" s="312">
        <f t="shared" si="114"/>
        <v>2.9127217788468913</v>
      </c>
      <c r="AN30" s="313">
        <f t="shared" si="115"/>
        <v>2.1699756684700731</v>
      </c>
      <c r="AO30" s="297">
        <v>243</v>
      </c>
      <c r="AP30" s="298">
        <v>286</v>
      </c>
      <c r="AQ30" s="47">
        <v>162</v>
      </c>
      <c r="AR30" s="307">
        <f t="shared" si="116"/>
        <v>236.84810126582278</v>
      </c>
      <c r="AS30" s="308">
        <f t="shared" si="117"/>
        <v>268.5609756097561</v>
      </c>
      <c r="AT30" s="309">
        <f t="shared" si="118"/>
        <v>259.875</v>
      </c>
      <c r="AU30" s="310">
        <f t="shared" si="119"/>
        <v>9.1770617071896492</v>
      </c>
      <c r="AV30" s="284">
        <f t="shared" si="120"/>
        <v>10.129043429316068</v>
      </c>
      <c r="AW30" s="311">
        <f t="shared" si="121"/>
        <v>9.5740459463794316</v>
      </c>
      <c r="AX30" s="33">
        <f t="shared" si="122"/>
        <v>1.5434739209301078</v>
      </c>
      <c r="AY30" s="312">
        <f t="shared" si="123"/>
        <v>2.7216360219086608</v>
      </c>
      <c r="AZ30" s="313">
        <f t="shared" si="124"/>
        <v>2.3276691347852285</v>
      </c>
      <c r="BA30" s="314">
        <f t="shared" si="125"/>
        <v>7.4255316454325673</v>
      </c>
      <c r="BB30" s="315">
        <f t="shared" si="126"/>
        <v>11.689166619717536</v>
      </c>
      <c r="BC30" s="40">
        <f t="shared" si="127"/>
        <v>11.658622804904589</v>
      </c>
      <c r="BD30" s="122">
        <f t="shared" si="128"/>
        <v>30.773321070054692</v>
      </c>
      <c r="BE30" s="287">
        <f t="shared" si="50"/>
        <v>10.257773690018231</v>
      </c>
      <c r="BF30" s="112" t="str">
        <f t="shared" si="138"/>
        <v>John Tavares</v>
      </c>
      <c r="BG30" s="125"/>
      <c r="BH30" s="405">
        <f t="shared" si="129"/>
        <v>3</v>
      </c>
      <c r="BI30" s="65" t="str">
        <f t="shared" si="139"/>
        <v>John Tavares</v>
      </c>
      <c r="BJ30" s="114">
        <f t="shared" si="140"/>
        <v>11.658622804904589</v>
      </c>
      <c r="BK30" s="235">
        <f t="shared" ref="BK30:BK41" si="143">BK29+1</f>
        <v>3</v>
      </c>
      <c r="BL30" s="189" t="str">
        <f t="shared" si="130"/>
        <v>John Tavares</v>
      </c>
      <c r="BM30" s="73">
        <f t="shared" si="131"/>
        <v>11.658622804904589</v>
      </c>
      <c r="BN30" s="81"/>
      <c r="BO30" s="83">
        <f t="shared" si="132"/>
        <v>4</v>
      </c>
      <c r="BP30" s="65" t="str">
        <f t="shared" si="141"/>
        <v>John Tavares</v>
      </c>
      <c r="BQ30" s="105">
        <f t="shared" si="142"/>
        <v>30.773321070054692</v>
      </c>
      <c r="BR30" s="235">
        <f t="shared" ref="BR30:BR41" si="144">BR29+1</f>
        <v>3</v>
      </c>
      <c r="BS30" s="71" t="str">
        <f t="shared" si="133"/>
        <v>Henrik Zetterberg</v>
      </c>
      <c r="BT30" s="73">
        <f t="shared" si="134"/>
        <v>30.941292822670611</v>
      </c>
      <c r="BU30" s="84"/>
      <c r="BV30" s="203">
        <f t="shared" si="135"/>
        <v>4</v>
      </c>
      <c r="BW30" s="71" t="str">
        <f t="shared" si="55"/>
        <v>John Tavares</v>
      </c>
      <c r="BX30" s="73">
        <f t="shared" si="56"/>
        <v>10.257773690018231</v>
      </c>
      <c r="BY30" s="235">
        <f t="shared" ref="BY30:BY41" si="145">BY29+1</f>
        <v>3</v>
      </c>
      <c r="BZ30" s="71" t="str">
        <f t="shared" si="136"/>
        <v>Henrik Zetterberg</v>
      </c>
      <c r="CA30" s="73">
        <f t="shared" si="137"/>
        <v>10.313764274223537</v>
      </c>
      <c r="CB30" s="38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</row>
    <row r="31" spans="1:91" ht="16.5" customHeight="1" x14ac:dyDescent="0.2">
      <c r="A31" s="427" t="s">
        <v>48</v>
      </c>
      <c r="B31" s="294">
        <v>62</v>
      </c>
      <c r="C31" s="295">
        <v>80</v>
      </c>
      <c r="D31" s="296">
        <v>5</v>
      </c>
      <c r="E31" s="297">
        <v>21</v>
      </c>
      <c r="F31" s="298">
        <v>34</v>
      </c>
      <c r="G31" s="47">
        <v>2</v>
      </c>
      <c r="H31" s="299">
        <f t="shared" si="89"/>
        <v>26.08064516129032</v>
      </c>
      <c r="I31" s="300">
        <f t="shared" si="90"/>
        <v>32.725000000000001</v>
      </c>
      <c r="J31" s="301">
        <f t="shared" si="91"/>
        <v>30.8</v>
      </c>
      <c r="K31" s="302">
        <f t="shared" si="92"/>
        <v>9.9156048709547076</v>
      </c>
      <c r="L31" s="303">
        <f t="shared" si="93"/>
        <v>11.913505994159927</v>
      </c>
      <c r="M31" s="304">
        <f t="shared" si="94"/>
        <v>10.714230912223091</v>
      </c>
      <c r="N31" s="305">
        <f t="shared" si="95"/>
        <v>2.2820170846951662</v>
      </c>
      <c r="O31" s="54">
        <f t="shared" si="96"/>
        <v>4.5060985867525192</v>
      </c>
      <c r="P31" s="306">
        <f t="shared" si="97"/>
        <v>3.4678541006288874</v>
      </c>
      <c r="Q31" s="297">
        <v>36</v>
      </c>
      <c r="R31" s="298">
        <v>50</v>
      </c>
      <c r="S31" s="47">
        <v>3</v>
      </c>
      <c r="T31" s="307">
        <f t="shared" si="98"/>
        <v>44.70967741935484</v>
      </c>
      <c r="U31" s="308">
        <f t="shared" si="99"/>
        <v>48.125</v>
      </c>
      <c r="V31" s="309">
        <f t="shared" si="100"/>
        <v>46.199999999999996</v>
      </c>
      <c r="W31" s="310">
        <f t="shared" si="101"/>
        <v>9.6814865590770083</v>
      </c>
      <c r="X31" s="284">
        <f t="shared" si="102"/>
        <v>10.529049935828345</v>
      </c>
      <c r="Y31" s="311">
        <f t="shared" si="103"/>
        <v>9.1384090779976717</v>
      </c>
      <c r="Z31" s="33">
        <f t="shared" si="104"/>
        <v>2.0478987728174669</v>
      </c>
      <c r="AA31" s="312">
        <f t="shared" si="105"/>
        <v>3.1216425284209377</v>
      </c>
      <c r="AB31" s="313">
        <f t="shared" si="106"/>
        <v>1.8920322664034686</v>
      </c>
      <c r="AC31" s="297">
        <v>17</v>
      </c>
      <c r="AD31" s="298">
        <v>24</v>
      </c>
      <c r="AE31" s="47">
        <v>2</v>
      </c>
      <c r="AF31" s="307">
        <f t="shared" si="107"/>
        <v>21.112903225806448</v>
      </c>
      <c r="AG31" s="308">
        <f t="shared" si="108"/>
        <v>23.099999999999998</v>
      </c>
      <c r="AH31" s="309">
        <f t="shared" si="109"/>
        <v>30.8</v>
      </c>
      <c r="AI31" s="310">
        <f t="shared" si="110"/>
        <v>9.0401465604866189</v>
      </c>
      <c r="AJ31" s="284">
        <f t="shared" si="111"/>
        <v>10.155007119274231</v>
      </c>
      <c r="AK31" s="311">
        <f t="shared" si="112"/>
        <v>11.299622976077133</v>
      </c>
      <c r="AL31" s="33">
        <f t="shared" si="113"/>
        <v>1.4065587742270775</v>
      </c>
      <c r="AM31" s="312">
        <f t="shared" si="114"/>
        <v>2.7475997118668234</v>
      </c>
      <c r="AN31" s="313">
        <f t="shared" si="115"/>
        <v>4.0532461644829301</v>
      </c>
      <c r="AO31" s="297">
        <v>188</v>
      </c>
      <c r="AP31" s="298">
        <v>232</v>
      </c>
      <c r="AQ31" s="47">
        <v>12</v>
      </c>
      <c r="AR31" s="307">
        <f t="shared" si="116"/>
        <v>233.48387096774192</v>
      </c>
      <c r="AS31" s="308">
        <f t="shared" si="117"/>
        <v>223.29999999999998</v>
      </c>
      <c r="AT31" s="309">
        <f t="shared" si="118"/>
        <v>184.79999999999998</v>
      </c>
      <c r="AU31" s="310">
        <f t="shared" si="119"/>
        <v>9.0467091779623434</v>
      </c>
      <c r="AV31" s="284">
        <f t="shared" si="120"/>
        <v>8.4219808653544082</v>
      </c>
      <c r="AW31" s="311">
        <f t="shared" si="121"/>
        <v>6.8082104507587058</v>
      </c>
      <c r="AX31" s="33">
        <f t="shared" si="122"/>
        <v>1.413121391702802</v>
      </c>
      <c r="AY31" s="312">
        <f t="shared" si="123"/>
        <v>1.0145734579470007</v>
      </c>
      <c r="AZ31" s="313">
        <f t="shared" si="124"/>
        <v>-0.43816636083549731</v>
      </c>
      <c r="BA31" s="314">
        <f t="shared" si="125"/>
        <v>7.1495960234425127</v>
      </c>
      <c r="BB31" s="315">
        <f t="shared" si="126"/>
        <v>11.389914284987281</v>
      </c>
      <c r="BC31" s="40">
        <f t="shared" si="127"/>
        <v>8.9749661706797887</v>
      </c>
      <c r="BD31" s="122">
        <f t="shared" si="128"/>
        <v>27.514476479109582</v>
      </c>
      <c r="BE31" s="287">
        <f t="shared" si="50"/>
        <v>9.1714921597031935</v>
      </c>
      <c r="BF31" s="112" t="str">
        <f t="shared" si="138"/>
        <v>Jason Spezza</v>
      </c>
      <c r="BG31" s="125"/>
      <c r="BH31" s="405">
        <f t="shared" si="129"/>
        <v>5</v>
      </c>
      <c r="BI31" s="65" t="str">
        <f t="shared" si="139"/>
        <v>Jason Spezza</v>
      </c>
      <c r="BJ31" s="114">
        <f t="shared" si="140"/>
        <v>8.9749661706797887</v>
      </c>
      <c r="BK31" s="235">
        <f t="shared" si="143"/>
        <v>4</v>
      </c>
      <c r="BL31" s="189" t="str">
        <f t="shared" si="130"/>
        <v>Claude Giroux</v>
      </c>
      <c r="BM31" s="73">
        <f t="shared" si="131"/>
        <v>9.8301577606781905</v>
      </c>
      <c r="BN31" s="81"/>
      <c r="BO31" s="83">
        <f t="shared" si="132"/>
        <v>5</v>
      </c>
      <c r="BP31" s="65" t="str">
        <f t="shared" si="141"/>
        <v>Jason Spezza</v>
      </c>
      <c r="BQ31" s="105">
        <f t="shared" si="142"/>
        <v>27.514476479109582</v>
      </c>
      <c r="BR31" s="235">
        <f t="shared" si="144"/>
        <v>4</v>
      </c>
      <c r="BS31" s="71" t="str">
        <f t="shared" si="133"/>
        <v>John Tavares</v>
      </c>
      <c r="BT31" s="73">
        <f t="shared" si="134"/>
        <v>30.773321070054692</v>
      </c>
      <c r="BU31" s="84"/>
      <c r="BV31" s="203">
        <f t="shared" si="135"/>
        <v>5</v>
      </c>
      <c r="BW31" s="71" t="str">
        <f t="shared" si="55"/>
        <v>Jason Spezza</v>
      </c>
      <c r="BX31" s="73">
        <f t="shared" si="56"/>
        <v>9.1714921597031935</v>
      </c>
      <c r="BY31" s="235">
        <f t="shared" si="145"/>
        <v>4</v>
      </c>
      <c r="BZ31" s="71" t="str">
        <f t="shared" si="136"/>
        <v>John Tavares</v>
      </c>
      <c r="CA31" s="73">
        <f t="shared" si="137"/>
        <v>10.257773690018231</v>
      </c>
      <c r="CB31" s="38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</row>
    <row r="32" spans="1:91" ht="16.5" customHeight="1" x14ac:dyDescent="0.2">
      <c r="A32" s="427" t="s">
        <v>46</v>
      </c>
      <c r="B32" s="294">
        <v>80</v>
      </c>
      <c r="C32" s="295">
        <v>82</v>
      </c>
      <c r="D32" s="296">
        <v>46</v>
      </c>
      <c r="E32" s="297">
        <v>24</v>
      </c>
      <c r="F32" s="298">
        <v>22</v>
      </c>
      <c r="G32" s="47">
        <v>11</v>
      </c>
      <c r="H32" s="299">
        <f t="shared" si="89"/>
        <v>23.099999999999998</v>
      </c>
      <c r="I32" s="300">
        <f t="shared" si="90"/>
        <v>20.658536585365855</v>
      </c>
      <c r="J32" s="301">
        <f t="shared" si="91"/>
        <v>18.413043478260871</v>
      </c>
      <c r="K32" s="302">
        <f t="shared" si="92"/>
        <v>8.7823928857027411</v>
      </c>
      <c r="L32" s="303">
        <f t="shared" si="93"/>
        <v>7.5207211440894799</v>
      </c>
      <c r="M32" s="304">
        <f t="shared" si="94"/>
        <v>6.4052467410029346</v>
      </c>
      <c r="N32" s="305">
        <f t="shared" si="95"/>
        <v>1.1488050994431998</v>
      </c>
      <c r="O32" s="54">
        <f t="shared" si="96"/>
        <v>0.11331373668207245</v>
      </c>
      <c r="P32" s="306">
        <f t="shared" si="97"/>
        <v>-0.84113007059126854</v>
      </c>
      <c r="Q32" s="297">
        <v>56</v>
      </c>
      <c r="R32" s="298">
        <v>47</v>
      </c>
      <c r="S32" s="47">
        <v>37</v>
      </c>
      <c r="T32" s="307">
        <f t="shared" si="98"/>
        <v>53.9</v>
      </c>
      <c r="U32" s="308">
        <f t="shared" si="99"/>
        <v>44.134146341463413</v>
      </c>
      <c r="V32" s="309">
        <f t="shared" si="100"/>
        <v>61.934782608695656</v>
      </c>
      <c r="W32" s="310">
        <f t="shared" si="101"/>
        <v>11.671569907331726</v>
      </c>
      <c r="X32" s="284">
        <f t="shared" si="102"/>
        <v>9.65590920944258</v>
      </c>
      <c r="Y32" s="311">
        <f t="shared" si="103"/>
        <v>12.250765792967895</v>
      </c>
      <c r="Z32" s="33">
        <f t="shared" si="104"/>
        <v>4.0379821210721847</v>
      </c>
      <c r="AA32" s="312">
        <f t="shared" si="105"/>
        <v>2.2485018020351726</v>
      </c>
      <c r="AB32" s="313">
        <f t="shared" si="106"/>
        <v>5.0043889813736921</v>
      </c>
      <c r="AC32" s="297">
        <v>30</v>
      </c>
      <c r="AD32" s="298">
        <v>14</v>
      </c>
      <c r="AE32" s="47">
        <v>23</v>
      </c>
      <c r="AF32" s="307">
        <f t="shared" si="107"/>
        <v>28.875</v>
      </c>
      <c r="AG32" s="308">
        <f t="shared" si="108"/>
        <v>13.146341463414634</v>
      </c>
      <c r="AH32" s="309">
        <f t="shared" si="109"/>
        <v>38.5</v>
      </c>
      <c r="AI32" s="310">
        <f t="shared" si="110"/>
        <v>12.363729854783172</v>
      </c>
      <c r="AJ32" s="284">
        <f t="shared" si="111"/>
        <v>5.7792723443024077</v>
      </c>
      <c r="AK32" s="311">
        <f t="shared" si="112"/>
        <v>14.124528720096414</v>
      </c>
      <c r="AL32" s="33">
        <f t="shared" si="113"/>
        <v>4.7301420685236302</v>
      </c>
      <c r="AM32" s="312">
        <f t="shared" si="114"/>
        <v>-1.6281350631049998</v>
      </c>
      <c r="AN32" s="313">
        <f t="shared" si="115"/>
        <v>6.8781519085022111</v>
      </c>
      <c r="AO32" s="297">
        <v>306</v>
      </c>
      <c r="AP32" s="298">
        <v>267</v>
      </c>
      <c r="AQ32" s="47">
        <v>173</v>
      </c>
      <c r="AR32" s="307">
        <f t="shared" si="116"/>
        <v>294.52500000000003</v>
      </c>
      <c r="AS32" s="308">
        <f t="shared" si="117"/>
        <v>250.71951219512192</v>
      </c>
      <c r="AT32" s="309">
        <f t="shared" si="118"/>
        <v>289.58695652173913</v>
      </c>
      <c r="AU32" s="310">
        <f t="shared" si="119"/>
        <v>11.4118461784775</v>
      </c>
      <c r="AV32" s="284">
        <f t="shared" si="120"/>
        <v>9.4561349497461187</v>
      </c>
      <c r="AW32" s="311">
        <f t="shared" si="121"/>
        <v>10.668663115772247</v>
      </c>
      <c r="AX32" s="33">
        <f t="shared" si="122"/>
        <v>3.7782583922179587</v>
      </c>
      <c r="AY32" s="312">
        <f t="shared" si="123"/>
        <v>2.0487275423387112</v>
      </c>
      <c r="AZ32" s="313">
        <f t="shared" si="124"/>
        <v>3.4222863041780442</v>
      </c>
      <c r="BA32" s="314">
        <f t="shared" si="125"/>
        <v>13.695187681256973</v>
      </c>
      <c r="BB32" s="315">
        <f t="shared" si="126"/>
        <v>2.7824080179509565</v>
      </c>
      <c r="BC32" s="40">
        <f t="shared" si="127"/>
        <v>14.46369712346268</v>
      </c>
      <c r="BD32" s="122">
        <f t="shared" si="128"/>
        <v>30.941292822670611</v>
      </c>
      <c r="BE32" s="287">
        <f t="shared" si="50"/>
        <v>10.313764274223537</v>
      </c>
      <c r="BF32" s="112" t="str">
        <f t="shared" si="138"/>
        <v>Henrik Zetterberg</v>
      </c>
      <c r="BG32" s="125"/>
      <c r="BH32" s="405">
        <f t="shared" si="129"/>
        <v>2</v>
      </c>
      <c r="BI32" s="65" t="str">
        <f t="shared" si="139"/>
        <v>Henrik Zetterberg</v>
      </c>
      <c r="BJ32" s="114">
        <f t="shared" si="140"/>
        <v>14.46369712346268</v>
      </c>
      <c r="BK32" s="235">
        <f t="shared" si="143"/>
        <v>5</v>
      </c>
      <c r="BL32" s="189" t="str">
        <f t="shared" si="130"/>
        <v>Jason Spezza</v>
      </c>
      <c r="BM32" s="73">
        <f t="shared" si="131"/>
        <v>8.9749661706797887</v>
      </c>
      <c r="BN32" s="81"/>
      <c r="BO32" s="83">
        <f t="shared" si="132"/>
        <v>3</v>
      </c>
      <c r="BP32" s="65" t="str">
        <f t="shared" si="141"/>
        <v>Henrik Zetterberg</v>
      </c>
      <c r="BQ32" s="105">
        <f t="shared" si="142"/>
        <v>30.941292822670611</v>
      </c>
      <c r="BR32" s="235">
        <f t="shared" si="144"/>
        <v>5</v>
      </c>
      <c r="BS32" s="71" t="str">
        <f t="shared" si="133"/>
        <v>Jason Spezza</v>
      </c>
      <c r="BT32" s="73">
        <f t="shared" si="134"/>
        <v>27.514476479109582</v>
      </c>
      <c r="BU32" s="84"/>
      <c r="BV32" s="203">
        <f t="shared" si="135"/>
        <v>3</v>
      </c>
      <c r="BW32" s="71" t="str">
        <f t="shared" si="55"/>
        <v>Henrik Zetterberg</v>
      </c>
      <c r="BX32" s="73">
        <f t="shared" si="56"/>
        <v>10.313764274223537</v>
      </c>
      <c r="BY32" s="235">
        <f t="shared" si="145"/>
        <v>5</v>
      </c>
      <c r="BZ32" s="71" t="str">
        <f t="shared" si="136"/>
        <v>Jason Spezza</v>
      </c>
      <c r="CA32" s="73">
        <f t="shared" si="137"/>
        <v>9.1714921597031935</v>
      </c>
      <c r="CB32" s="38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</row>
    <row r="33" spans="1:91" ht="14.25" customHeight="1" x14ac:dyDescent="0.2">
      <c r="A33" s="427" t="s">
        <v>49</v>
      </c>
      <c r="B33" s="294">
        <v>74</v>
      </c>
      <c r="C33" s="295">
        <v>82</v>
      </c>
      <c r="D33" s="296">
        <v>48</v>
      </c>
      <c r="E33" s="297">
        <v>20</v>
      </c>
      <c r="F33" s="298">
        <v>31</v>
      </c>
      <c r="G33" s="47">
        <v>16</v>
      </c>
      <c r="H33" s="299">
        <f t="shared" si="89"/>
        <v>20.810810810810811</v>
      </c>
      <c r="I33" s="300">
        <f t="shared" si="90"/>
        <v>29.109756097560975</v>
      </c>
      <c r="J33" s="301">
        <f t="shared" si="91"/>
        <v>25.666666666666664</v>
      </c>
      <c r="K33" s="302">
        <f t="shared" si="92"/>
        <v>7.9120656627952624</v>
      </c>
      <c r="L33" s="303">
        <f t="shared" si="93"/>
        <v>10.597379793944267</v>
      </c>
      <c r="M33" s="304">
        <f t="shared" si="94"/>
        <v>8.9285257601859076</v>
      </c>
      <c r="N33" s="305">
        <f t="shared" si="95"/>
        <v>0.27847787653572098</v>
      </c>
      <c r="O33" s="54">
        <f t="shared" si="96"/>
        <v>3.1899723865368594</v>
      </c>
      <c r="P33" s="306">
        <f t="shared" si="97"/>
        <v>1.6821489485917045</v>
      </c>
      <c r="Q33" s="297">
        <v>46</v>
      </c>
      <c r="R33" s="298">
        <v>30</v>
      </c>
      <c r="S33" s="47">
        <v>15</v>
      </c>
      <c r="T33" s="307">
        <f t="shared" si="98"/>
        <v>47.864864864864863</v>
      </c>
      <c r="U33" s="308">
        <f t="shared" si="99"/>
        <v>28.170731707317074</v>
      </c>
      <c r="V33" s="309">
        <f t="shared" si="100"/>
        <v>24.0625</v>
      </c>
      <c r="W33" s="310">
        <f t="shared" si="101"/>
        <v>10.364714589522382</v>
      </c>
      <c r="X33" s="284">
        <f t="shared" si="102"/>
        <v>6.1633463038995195</v>
      </c>
      <c r="Y33" s="311">
        <f t="shared" si="103"/>
        <v>4.7595880614571211</v>
      </c>
      <c r="Z33" s="33">
        <f t="shared" si="104"/>
        <v>2.7311268032628409</v>
      </c>
      <c r="AA33" s="312">
        <f t="shared" si="105"/>
        <v>-1.2440611035078879</v>
      </c>
      <c r="AB33" s="313">
        <f t="shared" si="106"/>
        <v>-2.486788750137082</v>
      </c>
      <c r="AC33" s="297">
        <v>28</v>
      </c>
      <c r="AD33" s="298">
        <v>18</v>
      </c>
      <c r="AE33" s="47">
        <v>11</v>
      </c>
      <c r="AF33" s="307">
        <f t="shared" si="107"/>
        <v>29.135135135135137</v>
      </c>
      <c r="AG33" s="308">
        <f t="shared" si="108"/>
        <v>16.902439024390244</v>
      </c>
      <c r="AH33" s="309">
        <f t="shared" si="109"/>
        <v>17.645833333333332</v>
      </c>
      <c r="AI33" s="310">
        <f t="shared" si="110"/>
        <v>12.475114808429868</v>
      </c>
      <c r="AJ33" s="284">
        <f t="shared" si="111"/>
        <v>7.4304930141030949</v>
      </c>
      <c r="AK33" s="311">
        <f t="shared" si="112"/>
        <v>6.473742330044189</v>
      </c>
      <c r="AL33" s="33">
        <f t="shared" si="113"/>
        <v>4.841527022170327</v>
      </c>
      <c r="AM33" s="312">
        <f t="shared" si="114"/>
        <v>2.3085606695687488E-2</v>
      </c>
      <c r="AN33" s="313">
        <f t="shared" si="115"/>
        <v>-0.77263448155001413</v>
      </c>
      <c r="AO33" s="297">
        <v>282</v>
      </c>
      <c r="AP33" s="298">
        <v>269</v>
      </c>
      <c r="AQ33" s="47">
        <v>130</v>
      </c>
      <c r="AR33" s="307">
        <f t="shared" si="116"/>
        <v>293.43243243243245</v>
      </c>
      <c r="AS33" s="308">
        <f t="shared" si="117"/>
        <v>252.59756097560975</v>
      </c>
      <c r="AT33" s="309">
        <f t="shared" si="118"/>
        <v>208.54166666666669</v>
      </c>
      <c r="AU33" s="310">
        <f t="shared" si="119"/>
        <v>11.36951288581754</v>
      </c>
      <c r="AV33" s="284">
        <f t="shared" si="120"/>
        <v>9.5269674212797977</v>
      </c>
      <c r="AW33" s="311">
        <f t="shared" si="121"/>
        <v>7.6828763767242352</v>
      </c>
      <c r="AX33" s="33">
        <f t="shared" si="122"/>
        <v>3.7359250995579991</v>
      </c>
      <c r="AY33" s="312">
        <f t="shared" si="123"/>
        <v>2.1195600138723902</v>
      </c>
      <c r="AZ33" s="313">
        <f t="shared" si="124"/>
        <v>0.43649956513003207</v>
      </c>
      <c r="BA33" s="314">
        <f t="shared" si="125"/>
        <v>11.587056801526888</v>
      </c>
      <c r="BB33" s="315">
        <f t="shared" si="126"/>
        <v>4.0885569035970493</v>
      </c>
      <c r="BC33" s="40">
        <f t="shared" si="127"/>
        <v>-1.1407747179653596</v>
      </c>
      <c r="BD33" s="122">
        <f t="shared" si="128"/>
        <v>14.534838987158576</v>
      </c>
      <c r="BE33" s="287">
        <f t="shared" si="50"/>
        <v>4.8449463290528589</v>
      </c>
      <c r="BF33" s="112" t="str">
        <f t="shared" si="138"/>
        <v>Joe Pavelski</v>
      </c>
      <c r="BG33" s="125"/>
      <c r="BH33" s="405">
        <f t="shared" si="129"/>
        <v>11</v>
      </c>
      <c r="BI33" s="65" t="str">
        <f t="shared" si="139"/>
        <v>Joe Pavelski</v>
      </c>
      <c r="BJ33" s="114">
        <f t="shared" si="140"/>
        <v>-1.1407747179653596</v>
      </c>
      <c r="BK33" s="235">
        <f t="shared" si="143"/>
        <v>6</v>
      </c>
      <c r="BL33" s="189" t="str">
        <f t="shared" si="130"/>
        <v>Jakub Voracek</v>
      </c>
      <c r="BM33" s="73">
        <f t="shared" si="131"/>
        <v>8.5352084099510108</v>
      </c>
      <c r="BN33" s="81"/>
      <c r="BO33" s="83">
        <f t="shared" si="132"/>
        <v>8</v>
      </c>
      <c r="BP33" s="65" t="str">
        <f t="shared" si="141"/>
        <v>Joe Pavelski</v>
      </c>
      <c r="BQ33" s="105">
        <f t="shared" si="142"/>
        <v>14.534838987158576</v>
      </c>
      <c r="BR33" s="235">
        <f t="shared" si="144"/>
        <v>6</v>
      </c>
      <c r="BS33" s="71" t="str">
        <f t="shared" si="133"/>
        <v>Patrick Marleau</v>
      </c>
      <c r="BT33" s="73">
        <f t="shared" si="134"/>
        <v>19.468241540253803</v>
      </c>
      <c r="BU33" s="84"/>
      <c r="BV33" s="203">
        <f t="shared" si="135"/>
        <v>8</v>
      </c>
      <c r="BW33" s="71" t="str">
        <f t="shared" si="55"/>
        <v>Joe Pavelski</v>
      </c>
      <c r="BX33" s="73">
        <f t="shared" si="56"/>
        <v>4.8449463290528589</v>
      </c>
      <c r="BY33" s="235">
        <f t="shared" si="145"/>
        <v>6</v>
      </c>
      <c r="BZ33" s="71" t="str">
        <f t="shared" si="136"/>
        <v>Patrick Marleau</v>
      </c>
      <c r="CA33" s="73">
        <f t="shared" si="137"/>
        <v>6.4894138467512681</v>
      </c>
      <c r="CB33" s="38"/>
      <c r="CC33" s="41"/>
      <c r="CD33" s="41"/>
      <c r="CE33" s="41"/>
      <c r="CF33" s="41"/>
      <c r="CG33" s="41"/>
      <c r="CH33" s="41"/>
      <c r="CI33" s="41"/>
      <c r="CJ33" s="41"/>
      <c r="CK33" s="41"/>
      <c r="CL33" s="41"/>
      <c r="CM33" s="41"/>
    </row>
    <row r="34" spans="1:91" ht="16.5" customHeight="1" x14ac:dyDescent="0.2">
      <c r="A34" s="427" t="s">
        <v>52</v>
      </c>
      <c r="B34" s="294">
        <v>65</v>
      </c>
      <c r="C34" s="295">
        <v>81</v>
      </c>
      <c r="D34" s="296">
        <v>40</v>
      </c>
      <c r="E34" s="297">
        <v>25</v>
      </c>
      <c r="F34" s="298">
        <v>29</v>
      </c>
      <c r="G34" s="47">
        <v>17</v>
      </c>
      <c r="H34" s="299">
        <f t="shared" si="89"/>
        <v>29.615384615384617</v>
      </c>
      <c r="I34" s="300">
        <f t="shared" si="90"/>
        <v>27.567901234567898</v>
      </c>
      <c r="J34" s="301">
        <f t="shared" si="91"/>
        <v>32.725000000000001</v>
      </c>
      <c r="K34" s="302">
        <f t="shared" si="92"/>
        <v>11.259478058593258</v>
      </c>
      <c r="L34" s="303">
        <f t="shared" si="93"/>
        <v>10.036068956590785</v>
      </c>
      <c r="M34" s="304">
        <f t="shared" si="94"/>
        <v>11.383870344237033</v>
      </c>
      <c r="N34" s="305">
        <f t="shared" si="95"/>
        <v>3.6258902723337165</v>
      </c>
      <c r="O34" s="54">
        <f t="shared" si="96"/>
        <v>2.628661549183378</v>
      </c>
      <c r="P34" s="306">
        <f t="shared" si="97"/>
        <v>4.1374935326428304</v>
      </c>
      <c r="Q34" s="297">
        <v>32</v>
      </c>
      <c r="R34" s="298">
        <v>48</v>
      </c>
      <c r="S34" s="47">
        <v>14</v>
      </c>
      <c r="T34" s="307">
        <f t="shared" si="98"/>
        <v>37.907692307692308</v>
      </c>
      <c r="U34" s="308">
        <f t="shared" si="99"/>
        <v>45.629629629629626</v>
      </c>
      <c r="V34" s="309">
        <f t="shared" si="100"/>
        <v>26.95</v>
      </c>
      <c r="W34" s="310">
        <f t="shared" si="101"/>
        <v>8.2085766381234126</v>
      </c>
      <c r="X34" s="284">
        <f t="shared" si="102"/>
        <v>9.9830991984150224</v>
      </c>
      <c r="Y34" s="311">
        <f t="shared" si="103"/>
        <v>5.3307386288319751</v>
      </c>
      <c r="Z34" s="33">
        <f t="shared" si="104"/>
        <v>0.57498885186387128</v>
      </c>
      <c r="AA34" s="312">
        <f t="shared" si="105"/>
        <v>2.5756917910076149</v>
      </c>
      <c r="AB34" s="313">
        <f t="shared" si="106"/>
        <v>-1.915638182762228</v>
      </c>
      <c r="AC34" s="297">
        <v>19</v>
      </c>
      <c r="AD34" s="298">
        <v>20</v>
      </c>
      <c r="AE34" s="47">
        <v>6</v>
      </c>
      <c r="AF34" s="307">
        <f t="shared" si="107"/>
        <v>22.507692307692309</v>
      </c>
      <c r="AG34" s="308">
        <f t="shared" si="108"/>
        <v>19.012345679012345</v>
      </c>
      <c r="AH34" s="309">
        <f t="shared" si="109"/>
        <v>11.549999999999999</v>
      </c>
      <c r="AI34" s="310">
        <f t="shared" si="110"/>
        <v>9.6373689124463713</v>
      </c>
      <c r="AJ34" s="284">
        <f t="shared" si="111"/>
        <v>8.3580305508429884</v>
      </c>
      <c r="AK34" s="311">
        <f t="shared" si="112"/>
        <v>4.2373586160289243</v>
      </c>
      <c r="AL34" s="33">
        <f t="shared" si="113"/>
        <v>2.0037811261868299</v>
      </c>
      <c r="AM34" s="312">
        <f t="shared" si="114"/>
        <v>0.95062314343558096</v>
      </c>
      <c r="AN34" s="313">
        <f t="shared" si="115"/>
        <v>-3.0090181955652788</v>
      </c>
      <c r="AO34" s="297">
        <v>205</v>
      </c>
      <c r="AP34" s="298">
        <v>248</v>
      </c>
      <c r="AQ34" s="47">
        <v>116</v>
      </c>
      <c r="AR34" s="307">
        <f t="shared" si="116"/>
        <v>242.84615384615384</v>
      </c>
      <c r="AS34" s="308">
        <f t="shared" si="117"/>
        <v>235.75308641975306</v>
      </c>
      <c r="AT34" s="309">
        <f t="shared" si="118"/>
        <v>223.29999999999998</v>
      </c>
      <c r="AU34" s="310">
        <f t="shared" si="119"/>
        <v>9.4094659289608344</v>
      </c>
      <c r="AV34" s="284">
        <f t="shared" si="120"/>
        <v>8.8916613648697034</v>
      </c>
      <c r="AW34" s="311">
        <f t="shared" si="121"/>
        <v>8.226587628000102</v>
      </c>
      <c r="AX34" s="33">
        <f t="shared" si="122"/>
        <v>1.7758781427012931</v>
      </c>
      <c r="AY34" s="312">
        <f t="shared" si="123"/>
        <v>1.4842539574622959</v>
      </c>
      <c r="AZ34" s="313">
        <f t="shared" si="124"/>
        <v>0.98021081640589891</v>
      </c>
      <c r="BA34" s="314">
        <f t="shared" si="125"/>
        <v>7.9805383930857108</v>
      </c>
      <c r="BB34" s="315">
        <f t="shared" si="126"/>
        <v>7.6392304410888698</v>
      </c>
      <c r="BC34" s="40">
        <f t="shared" si="127"/>
        <v>0.19304797072122248</v>
      </c>
      <c r="BD34" s="122">
        <f t="shared" si="128"/>
        <v>15.812816804895803</v>
      </c>
      <c r="BE34" s="287">
        <f t="shared" si="50"/>
        <v>5.270938934965268</v>
      </c>
      <c r="BF34" s="112" t="str">
        <f t="shared" si="138"/>
        <v>Marian Hossa</v>
      </c>
      <c r="BG34" s="125"/>
      <c r="BH34" s="405">
        <f t="shared" si="129"/>
        <v>10</v>
      </c>
      <c r="BI34" s="65" t="str">
        <f t="shared" si="139"/>
        <v>Marian Hossa</v>
      </c>
      <c r="BJ34" s="114">
        <f t="shared" si="140"/>
        <v>0.19304797072122248</v>
      </c>
      <c r="BK34" s="235">
        <f t="shared" si="143"/>
        <v>7</v>
      </c>
      <c r="BL34" s="189" t="str">
        <f t="shared" si="130"/>
        <v>Max Pacioretty</v>
      </c>
      <c r="BM34" s="73">
        <f t="shared" si="131"/>
        <v>6.666758012515964</v>
      </c>
      <c r="BN34" s="81"/>
      <c r="BO34" s="83">
        <f t="shared" si="132"/>
        <v>7</v>
      </c>
      <c r="BP34" s="65" t="str">
        <f t="shared" si="141"/>
        <v>Marian Hossa</v>
      </c>
      <c r="BQ34" s="105">
        <f t="shared" si="142"/>
        <v>15.812816804895803</v>
      </c>
      <c r="BR34" s="235">
        <f t="shared" si="144"/>
        <v>7</v>
      </c>
      <c r="BS34" s="71" t="str">
        <f t="shared" si="133"/>
        <v>Marian Hossa</v>
      </c>
      <c r="BT34" s="73">
        <f t="shared" si="134"/>
        <v>15.812816804895803</v>
      </c>
      <c r="BU34" s="84"/>
      <c r="BV34" s="203">
        <f t="shared" si="135"/>
        <v>7</v>
      </c>
      <c r="BW34" s="71" t="str">
        <f t="shared" si="55"/>
        <v>Marian Hossa</v>
      </c>
      <c r="BX34" s="73">
        <f t="shared" si="56"/>
        <v>5.270938934965268</v>
      </c>
      <c r="BY34" s="235">
        <f t="shared" si="145"/>
        <v>7</v>
      </c>
      <c r="BZ34" s="71" t="str">
        <f t="shared" si="136"/>
        <v>Marian Hossa</v>
      </c>
      <c r="CA34" s="73">
        <f t="shared" si="137"/>
        <v>5.270938934965268</v>
      </c>
      <c r="CB34" s="38"/>
      <c r="CC34" s="41"/>
      <c r="CD34" s="41"/>
      <c r="CE34" s="41"/>
      <c r="CF34" s="41"/>
      <c r="CG34" s="41"/>
      <c r="CH34" s="41"/>
      <c r="CI34" s="41"/>
      <c r="CJ34" s="41"/>
      <c r="CK34" s="41"/>
      <c r="CL34" s="41"/>
      <c r="CM34" s="41"/>
    </row>
    <row r="35" spans="1:91" ht="16.5" customHeight="1" x14ac:dyDescent="0.2">
      <c r="A35" s="427" t="s">
        <v>51</v>
      </c>
      <c r="B35" s="294">
        <v>82</v>
      </c>
      <c r="C35" s="295">
        <v>82</v>
      </c>
      <c r="D35" s="296">
        <v>48</v>
      </c>
      <c r="E35" s="297">
        <v>37</v>
      </c>
      <c r="F35" s="298">
        <v>30</v>
      </c>
      <c r="G35" s="47">
        <v>17</v>
      </c>
      <c r="H35" s="299">
        <f t="shared" si="89"/>
        <v>34.743902439024389</v>
      </c>
      <c r="I35" s="300">
        <f t="shared" si="90"/>
        <v>28.170731707317074</v>
      </c>
      <c r="J35" s="301">
        <f t="shared" si="91"/>
        <v>27.270833333333336</v>
      </c>
      <c r="K35" s="302">
        <f t="shared" si="92"/>
        <v>13.209290112642334</v>
      </c>
      <c r="L35" s="303">
        <f t="shared" si="93"/>
        <v>10.255528832849292</v>
      </c>
      <c r="M35" s="304">
        <f t="shared" si="94"/>
        <v>9.4865586201975276</v>
      </c>
      <c r="N35" s="305">
        <f t="shared" si="95"/>
        <v>5.5757023263827925</v>
      </c>
      <c r="O35" s="54">
        <f t="shared" si="96"/>
        <v>2.8481214254418843</v>
      </c>
      <c r="P35" s="306">
        <f t="shared" si="97"/>
        <v>2.2401818086033245</v>
      </c>
      <c r="Q35" s="297">
        <v>36</v>
      </c>
      <c r="R35" s="298">
        <v>34</v>
      </c>
      <c r="S35" s="47">
        <v>14</v>
      </c>
      <c r="T35" s="307">
        <f t="shared" si="98"/>
        <v>33.804878048780488</v>
      </c>
      <c r="U35" s="308">
        <f t="shared" si="99"/>
        <v>31.926829268292682</v>
      </c>
      <c r="V35" s="309">
        <f t="shared" si="100"/>
        <v>22.458333333333336</v>
      </c>
      <c r="W35" s="310">
        <f t="shared" si="101"/>
        <v>7.3201483739362745</v>
      </c>
      <c r="X35" s="284">
        <f t="shared" si="102"/>
        <v>6.985125811086121</v>
      </c>
      <c r="Y35" s="311">
        <f t="shared" si="103"/>
        <v>4.4422821906933132</v>
      </c>
      <c r="Z35" s="33">
        <f t="shared" si="104"/>
        <v>-0.31343941232326689</v>
      </c>
      <c r="AA35" s="312">
        <f t="shared" si="105"/>
        <v>-0.42228159632128648</v>
      </c>
      <c r="AB35" s="313">
        <f t="shared" si="106"/>
        <v>-2.8040946209008899</v>
      </c>
      <c r="AC35" s="297">
        <v>26</v>
      </c>
      <c r="AD35" s="298">
        <v>25</v>
      </c>
      <c r="AE35" s="47">
        <v>14</v>
      </c>
      <c r="AF35" s="307">
        <f t="shared" si="107"/>
        <v>24.414634146341463</v>
      </c>
      <c r="AG35" s="308">
        <f t="shared" si="108"/>
        <v>23.475609756097562</v>
      </c>
      <c r="AH35" s="309">
        <f t="shared" si="109"/>
        <v>22.458333333333336</v>
      </c>
      <c r="AI35" s="310">
        <f t="shared" si="110"/>
        <v>10.453885405670325</v>
      </c>
      <c r="AJ35" s="284">
        <f t="shared" si="111"/>
        <v>10.320129186254299</v>
      </c>
      <c r="AK35" s="311">
        <f t="shared" si="112"/>
        <v>8.2393084200562416</v>
      </c>
      <c r="AL35" s="33">
        <f t="shared" si="113"/>
        <v>2.8202976194107841</v>
      </c>
      <c r="AM35" s="312">
        <f t="shared" si="114"/>
        <v>2.9127217788468913</v>
      </c>
      <c r="AN35" s="313">
        <f t="shared" si="115"/>
        <v>0.99293160846203854</v>
      </c>
      <c r="AO35" s="297">
        <v>279</v>
      </c>
      <c r="AP35" s="298">
        <v>251</v>
      </c>
      <c r="AQ35" s="47">
        <v>150</v>
      </c>
      <c r="AR35" s="307">
        <f t="shared" si="116"/>
        <v>261.98780487804879</v>
      </c>
      <c r="AS35" s="308">
        <f t="shared" si="117"/>
        <v>235.69512195121951</v>
      </c>
      <c r="AT35" s="309">
        <f t="shared" si="118"/>
        <v>240.625</v>
      </c>
      <c r="AU35" s="310">
        <f t="shared" si="119"/>
        <v>10.15114007267726</v>
      </c>
      <c r="AV35" s="284">
        <f t="shared" si="120"/>
        <v>8.8894751774766885</v>
      </c>
      <c r="AW35" s="311">
        <f t="shared" si="121"/>
        <v>8.8648573577587335</v>
      </c>
      <c r="AX35" s="33">
        <f t="shared" si="122"/>
        <v>2.5175522864177182</v>
      </c>
      <c r="AY35" s="312">
        <f t="shared" si="123"/>
        <v>1.482067770069281</v>
      </c>
      <c r="AZ35" s="313">
        <f t="shared" si="124"/>
        <v>1.6184805461645304</v>
      </c>
      <c r="BA35" s="314">
        <f t="shared" si="125"/>
        <v>10.600112819888029</v>
      </c>
      <c r="BB35" s="315">
        <f t="shared" si="126"/>
        <v>6.8206293780367702</v>
      </c>
      <c r="BC35" s="40">
        <f t="shared" si="127"/>
        <v>2.0474993423290035</v>
      </c>
      <c r="BD35" s="122">
        <f t="shared" si="128"/>
        <v>19.468241540253803</v>
      </c>
      <c r="BE35" s="287">
        <f t="shared" si="50"/>
        <v>6.4894138467512681</v>
      </c>
      <c r="BF35" s="112" t="str">
        <f t="shared" si="138"/>
        <v>Patrick Marleau</v>
      </c>
      <c r="BG35" s="125"/>
      <c r="BH35" s="405">
        <f t="shared" si="129"/>
        <v>8</v>
      </c>
      <c r="BI35" s="65" t="str">
        <f t="shared" si="139"/>
        <v>Patrick Marleau</v>
      </c>
      <c r="BJ35" s="114">
        <f t="shared" si="140"/>
        <v>2.0474993423290035</v>
      </c>
      <c r="BK35" s="235">
        <f t="shared" si="143"/>
        <v>8</v>
      </c>
      <c r="BL35" s="189" t="str">
        <f t="shared" si="130"/>
        <v>Patrick Marleau</v>
      </c>
      <c r="BM35" s="73">
        <f t="shared" si="131"/>
        <v>2.0474993423290035</v>
      </c>
      <c r="BN35" s="81"/>
      <c r="BO35" s="83">
        <f t="shared" si="132"/>
        <v>6</v>
      </c>
      <c r="BP35" s="65" t="str">
        <f t="shared" si="141"/>
        <v>Patrick Marleau</v>
      </c>
      <c r="BQ35" s="105">
        <f t="shared" si="142"/>
        <v>19.468241540253803</v>
      </c>
      <c r="BR35" s="235">
        <f t="shared" si="144"/>
        <v>8</v>
      </c>
      <c r="BS35" s="71" t="str">
        <f t="shared" si="133"/>
        <v>Joe Pavelski</v>
      </c>
      <c r="BT35" s="73">
        <f t="shared" si="134"/>
        <v>14.534838987158576</v>
      </c>
      <c r="BU35" s="84"/>
      <c r="BV35" s="203">
        <f t="shared" si="135"/>
        <v>6</v>
      </c>
      <c r="BW35" s="71" t="str">
        <f t="shared" si="55"/>
        <v>Patrick Marleau</v>
      </c>
      <c r="BX35" s="73">
        <f t="shared" si="56"/>
        <v>6.4894138467512681</v>
      </c>
      <c r="BY35" s="235">
        <f t="shared" si="145"/>
        <v>8</v>
      </c>
      <c r="BZ35" s="71" t="str">
        <f t="shared" si="136"/>
        <v>Joe Pavelski</v>
      </c>
      <c r="CA35" s="73">
        <f t="shared" si="137"/>
        <v>4.8449463290528589</v>
      </c>
      <c r="CB35" s="38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</row>
    <row r="36" spans="1:91" ht="16.5" customHeight="1" x14ac:dyDescent="0.2">
      <c r="A36" s="427" t="s">
        <v>50</v>
      </c>
      <c r="B36" s="294">
        <v>80</v>
      </c>
      <c r="C36" s="295">
        <v>78</v>
      </c>
      <c r="D36" s="296">
        <v>48</v>
      </c>
      <c r="E36" s="297">
        <v>14</v>
      </c>
      <c r="F36" s="298">
        <v>18</v>
      </c>
      <c r="G36" s="47">
        <v>22</v>
      </c>
      <c r="H36" s="299">
        <f t="shared" si="89"/>
        <v>13.475</v>
      </c>
      <c r="I36" s="300">
        <f t="shared" si="90"/>
        <v>17.76923076923077</v>
      </c>
      <c r="J36" s="301">
        <f t="shared" si="91"/>
        <v>35.291666666666664</v>
      </c>
      <c r="K36" s="302">
        <f t="shared" si="92"/>
        <v>5.1230625166599317</v>
      </c>
      <c r="L36" s="303">
        <f t="shared" si="93"/>
        <v>6.4688720330280143</v>
      </c>
      <c r="M36" s="304">
        <f t="shared" si="94"/>
        <v>12.276722920255622</v>
      </c>
      <c r="N36" s="305">
        <f t="shared" si="95"/>
        <v>-2.5105252695996096</v>
      </c>
      <c r="O36" s="54">
        <f t="shared" si="96"/>
        <v>-0.93853537437939316</v>
      </c>
      <c r="P36" s="306">
        <f t="shared" si="97"/>
        <v>5.0303461086614192</v>
      </c>
      <c r="Q36" s="297">
        <v>32</v>
      </c>
      <c r="R36" s="298">
        <v>31</v>
      </c>
      <c r="S36" s="47">
        <v>24</v>
      </c>
      <c r="T36" s="307">
        <f t="shared" si="98"/>
        <v>30.8</v>
      </c>
      <c r="U36" s="308">
        <f t="shared" si="99"/>
        <v>30.602564102564102</v>
      </c>
      <c r="V36" s="309">
        <f t="shared" si="100"/>
        <v>38.5</v>
      </c>
      <c r="W36" s="310">
        <f t="shared" si="101"/>
        <v>6.6694685184752727</v>
      </c>
      <c r="X36" s="284">
        <f t="shared" si="102"/>
        <v>6.6953958566293066</v>
      </c>
      <c r="Y36" s="311">
        <f t="shared" si="103"/>
        <v>7.6153408983313939</v>
      </c>
      <c r="Z36" s="33">
        <f t="shared" si="104"/>
        <v>-0.96411926778426871</v>
      </c>
      <c r="AA36" s="312">
        <f t="shared" si="105"/>
        <v>-0.71201155077810085</v>
      </c>
      <c r="AB36" s="313">
        <f t="shared" si="106"/>
        <v>0.36896408673719083</v>
      </c>
      <c r="AC36" s="297">
        <v>8</v>
      </c>
      <c r="AD36" s="298">
        <v>11</v>
      </c>
      <c r="AE36" s="47">
        <v>17</v>
      </c>
      <c r="AF36" s="307">
        <f t="shared" si="107"/>
        <v>7.7</v>
      </c>
      <c r="AG36" s="308">
        <f t="shared" si="108"/>
        <v>10.858974358974359</v>
      </c>
      <c r="AH36" s="309">
        <f t="shared" si="109"/>
        <v>27.270833333333336</v>
      </c>
      <c r="AI36" s="310">
        <f t="shared" si="110"/>
        <v>3.2969946279421793</v>
      </c>
      <c r="AJ36" s="284">
        <f t="shared" si="111"/>
        <v>4.7737212953853216</v>
      </c>
      <c r="AK36" s="311">
        <f t="shared" si="112"/>
        <v>10.004874510068296</v>
      </c>
      <c r="AL36" s="33">
        <f t="shared" si="113"/>
        <v>-4.3365931583173616</v>
      </c>
      <c r="AM36" s="312">
        <f t="shared" si="114"/>
        <v>-2.6336861120220858</v>
      </c>
      <c r="AN36" s="313">
        <f t="shared" si="115"/>
        <v>2.758497698474093</v>
      </c>
      <c r="AO36" s="297">
        <v>183</v>
      </c>
      <c r="AP36" s="298">
        <v>190</v>
      </c>
      <c r="AQ36" s="47">
        <v>129</v>
      </c>
      <c r="AR36" s="307">
        <f t="shared" si="116"/>
        <v>176.13750000000002</v>
      </c>
      <c r="AS36" s="308">
        <f t="shared" si="117"/>
        <v>187.56410256410254</v>
      </c>
      <c r="AT36" s="309">
        <f t="shared" si="118"/>
        <v>206.9375</v>
      </c>
      <c r="AU36" s="310">
        <f t="shared" si="119"/>
        <v>6.8247315381090932</v>
      </c>
      <c r="AV36" s="284">
        <f t="shared" si="120"/>
        <v>7.0741660672738176</v>
      </c>
      <c r="AW36" s="311">
        <f t="shared" si="121"/>
        <v>7.62377732767251</v>
      </c>
      <c r="AX36" s="33">
        <f t="shared" si="122"/>
        <v>-0.80885624815044821</v>
      </c>
      <c r="AY36" s="312">
        <f t="shared" si="123"/>
        <v>-0.33324134013358986</v>
      </c>
      <c r="AZ36" s="313">
        <f t="shared" si="124"/>
        <v>0.37740051607830694</v>
      </c>
      <c r="BA36" s="314">
        <f t="shared" si="125"/>
        <v>-8.620093943851689</v>
      </c>
      <c r="BB36" s="315">
        <f t="shared" si="126"/>
        <v>-4.6174743773131697</v>
      </c>
      <c r="BC36" s="40">
        <f t="shared" si="127"/>
        <v>8.5352084099510108</v>
      </c>
      <c r="BD36" s="122">
        <f t="shared" si="128"/>
        <v>-4.702359911213847</v>
      </c>
      <c r="BE36" s="287">
        <f t="shared" si="50"/>
        <v>-1.5674533037379492</v>
      </c>
      <c r="BF36" s="112" t="str">
        <f t="shared" si="138"/>
        <v>Jakub Voracek</v>
      </c>
      <c r="BG36" s="125"/>
      <c r="BH36" s="405">
        <f t="shared" si="129"/>
        <v>6</v>
      </c>
      <c r="BI36" s="65" t="str">
        <f t="shared" ref="BI36:BI49" si="146">BF36</f>
        <v>Jakub Voracek</v>
      </c>
      <c r="BJ36" s="114">
        <f t="shared" ref="BJ36:BJ49" si="147">BC36</f>
        <v>8.5352084099510108</v>
      </c>
      <c r="BK36" s="235">
        <f t="shared" si="143"/>
        <v>9</v>
      </c>
      <c r="BL36" s="189" t="str">
        <f t="shared" si="130"/>
        <v>Nazem Kadri</v>
      </c>
      <c r="BM36" s="73">
        <f t="shared" si="131"/>
        <v>0.34081136225804354</v>
      </c>
      <c r="BN36" s="81"/>
      <c r="BO36" s="83">
        <f t="shared" si="132"/>
        <v>12</v>
      </c>
      <c r="BP36" s="65" t="str">
        <f t="shared" ref="BP36:BP49" si="148">BF36</f>
        <v>Jakub Voracek</v>
      </c>
      <c r="BQ36" s="105">
        <f t="shared" ref="BQ36:BQ49" si="149">BD36</f>
        <v>-4.702359911213847</v>
      </c>
      <c r="BR36" s="235">
        <f t="shared" si="144"/>
        <v>9</v>
      </c>
      <c r="BS36" s="71" t="str">
        <f t="shared" si="133"/>
        <v>Max Pacioretty</v>
      </c>
      <c r="BT36" s="73">
        <f t="shared" si="134"/>
        <v>12.863121814351484</v>
      </c>
      <c r="BU36" s="84"/>
      <c r="BV36" s="203">
        <f t="shared" si="135"/>
        <v>11</v>
      </c>
      <c r="BW36" s="71" t="str">
        <f t="shared" ref="BW36:BW49" si="150">BF36</f>
        <v>Jakub Voracek</v>
      </c>
      <c r="BX36" s="73">
        <f t="shared" ref="BX36:BX49" si="151">BE36</f>
        <v>-1.5674533037379492</v>
      </c>
      <c r="BY36" s="235">
        <f t="shared" si="145"/>
        <v>9</v>
      </c>
      <c r="BZ36" s="71" t="str">
        <f t="shared" si="136"/>
        <v>Max Pacioretty</v>
      </c>
      <c r="CA36" s="73">
        <f t="shared" si="137"/>
        <v>4.2877072714504942</v>
      </c>
      <c r="CB36" s="38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</row>
    <row r="37" spans="1:91" ht="16.5" customHeight="1" x14ac:dyDescent="0.2">
      <c r="A37" s="427" t="s">
        <v>56</v>
      </c>
      <c r="B37" s="294">
        <v>80</v>
      </c>
      <c r="C37" s="295">
        <v>81</v>
      </c>
      <c r="D37" s="296">
        <v>42</v>
      </c>
      <c r="E37" s="297">
        <v>22</v>
      </c>
      <c r="F37" s="298">
        <v>22</v>
      </c>
      <c r="G37" s="47">
        <v>10</v>
      </c>
      <c r="H37" s="299" t="s">
        <v>57</v>
      </c>
      <c r="I37" s="300">
        <f t="shared" ref="I37:I49" si="152">(F37/C37)*77</f>
        <v>20.913580246913579</v>
      </c>
      <c r="J37" s="301">
        <f t="shared" ref="J37:J49" si="153">(G37/D37)*77</f>
        <v>18.333333333333332</v>
      </c>
      <c r="K37" s="302" t="s">
        <v>57</v>
      </c>
      <c r="L37" s="303">
        <f t="shared" ref="L37:L49" si="154">(I37/(I$150))*1000</f>
        <v>7.6135695532757683</v>
      </c>
      <c r="M37" s="304">
        <f t="shared" ref="M37:M49" si="155">(J37/(J$150))*1000</f>
        <v>6.3775184001327911</v>
      </c>
      <c r="N37" s="305" t="s">
        <v>57</v>
      </c>
      <c r="O37" s="54">
        <f t="shared" ref="O37:O49" si="156">(L37-F$151)</f>
        <v>0.2061621458683609</v>
      </c>
      <c r="P37" s="306">
        <f t="shared" ref="P37:P49" si="157">(M37-G$151)</f>
        <v>-0.86885841146141196</v>
      </c>
      <c r="Q37" s="297">
        <v>35</v>
      </c>
      <c r="R37" s="298">
        <v>42</v>
      </c>
      <c r="S37" s="47">
        <v>22</v>
      </c>
      <c r="T37" s="307" t="s">
        <v>57</v>
      </c>
      <c r="U37" s="308">
        <f t="shared" ref="U37:U49" si="158">(R37/C37)*77</f>
        <v>39.925925925925924</v>
      </c>
      <c r="V37" s="309">
        <f t="shared" ref="V37:V49" si="159">(S37/D37)*77</f>
        <v>40.333333333333336</v>
      </c>
      <c r="W37" s="310" t="s">
        <v>57</v>
      </c>
      <c r="X37" s="284">
        <f t="shared" ref="X37:X49" si="160">(U37/U$150)*1000</f>
        <v>8.735211798613145</v>
      </c>
      <c r="Y37" s="311">
        <f t="shared" ref="Y37:Y49" si="161">(V37/V$150)*1000</f>
        <v>7.9779761792043171</v>
      </c>
      <c r="Z37" s="33" t="s">
        <v>57</v>
      </c>
      <c r="AA37" s="312">
        <f t="shared" ref="AA37:AA49" si="162">(X37-F$151)</f>
        <v>1.3278043912057376</v>
      </c>
      <c r="AB37" s="313">
        <f t="shared" ref="AB37:AB49" si="163">(Y37-G$151)</f>
        <v>0.73159936761011402</v>
      </c>
      <c r="AC37" s="297">
        <v>11</v>
      </c>
      <c r="AD37" s="298">
        <v>14</v>
      </c>
      <c r="AE37" s="47">
        <v>4</v>
      </c>
      <c r="AF37" s="307" t="s">
        <v>57</v>
      </c>
      <c r="AG37" s="308">
        <f t="shared" ref="AG37:AG49" si="164">(AD37/C37)*77</f>
        <v>13.308641975308641</v>
      </c>
      <c r="AH37" s="309">
        <f t="shared" ref="AH37:AH49" si="165">(AE37/D37)*77</f>
        <v>7.333333333333333</v>
      </c>
      <c r="AI37" s="310" t="s">
        <v>57</v>
      </c>
      <c r="AJ37" s="284">
        <f t="shared" ref="AJ37:AJ49" si="166">((AG37/AG$150)*1000)</f>
        <v>5.8506213855900917</v>
      </c>
      <c r="AK37" s="311">
        <f t="shared" ref="AK37:AK49" si="167">((AH37/AH$150)*1000)</f>
        <v>2.6903864228755077</v>
      </c>
      <c r="AL37" s="33" t="s">
        <v>57</v>
      </c>
      <c r="AM37" s="312">
        <f t="shared" ref="AM37:AM49" si="168">(AJ37-F$151)</f>
        <v>-1.5567860218173157</v>
      </c>
      <c r="AN37" s="313">
        <f t="shared" ref="AN37:AN49" si="169">(AK37-G$151)</f>
        <v>-4.5559903887186959</v>
      </c>
      <c r="AO37" s="297">
        <v>211</v>
      </c>
      <c r="AP37" s="298">
        <v>191</v>
      </c>
      <c r="AQ37" s="47">
        <v>125</v>
      </c>
      <c r="AR37" s="307" t="s">
        <v>57</v>
      </c>
      <c r="AS37" s="308">
        <f t="shared" ref="AS37:AS49" si="170">(AP37/C37)*77</f>
        <v>181.5679012345679</v>
      </c>
      <c r="AT37" s="309">
        <f t="shared" ref="AT37:AT49" si="171">(AQ37/D37)*77</f>
        <v>229.16666666666669</v>
      </c>
      <c r="AU37" s="316" t="s">
        <v>57</v>
      </c>
      <c r="AV37" s="284">
        <f t="shared" ref="AV37:AV49" si="172">(AS37/AS$150)*1000</f>
        <v>6.8480133898794895</v>
      </c>
      <c r="AW37" s="311">
        <f t="shared" ref="AW37:AW49" si="173">(AT37/AT$150)*1000</f>
        <v>8.4427212931035562</v>
      </c>
      <c r="AX37" s="33" t="s">
        <v>57</v>
      </c>
      <c r="AY37" s="312">
        <f t="shared" ref="AY37:AY49" si="174">(AV37-F$151)</f>
        <v>-0.55939401752791795</v>
      </c>
      <c r="AZ37" s="313">
        <f t="shared" ref="AZ37:AZ49" si="175">(AW37-G$151)</f>
        <v>1.1963444815093531</v>
      </c>
      <c r="BA37" s="314" t="s">
        <v>57</v>
      </c>
      <c r="BB37" s="315">
        <f t="shared" ref="BB37:BB49" si="176">(((AY37+AM37)+AA37)+O37)</f>
        <v>-0.58221350227113522</v>
      </c>
      <c r="BC37" s="40">
        <f t="shared" ref="BC37:BC49" si="177">(((AZ37+AN37)+AB37)+P37)</f>
        <v>-3.4969049510606407</v>
      </c>
      <c r="BD37" s="124">
        <f>BB37+BC37</f>
        <v>-4.0791184533317759</v>
      </c>
      <c r="BE37" s="288">
        <f>(BC37+BB37)/2</f>
        <v>-2.039559226665888</v>
      </c>
      <c r="BF37" s="112" t="str">
        <f t="shared" si="138"/>
        <v>Patrice Bergeron</v>
      </c>
      <c r="BG37" s="125"/>
      <c r="BH37" s="405">
        <f t="shared" si="129"/>
        <v>13</v>
      </c>
      <c r="BI37" s="65" t="str">
        <f t="shared" si="146"/>
        <v>Patrice Bergeron</v>
      </c>
      <c r="BJ37" s="114">
        <f t="shared" si="147"/>
        <v>-3.4969049510606407</v>
      </c>
      <c r="BK37" s="235">
        <f t="shared" si="143"/>
        <v>10</v>
      </c>
      <c r="BL37" s="189" t="str">
        <f t="shared" si="130"/>
        <v>Marian Hossa</v>
      </c>
      <c r="BM37" s="73">
        <f t="shared" si="131"/>
        <v>0.19304797072122248</v>
      </c>
      <c r="BN37" s="81"/>
      <c r="BO37" s="83">
        <f t="shared" si="132"/>
        <v>11</v>
      </c>
      <c r="BP37" s="65" t="str">
        <f t="shared" si="148"/>
        <v>Patrice Bergeron</v>
      </c>
      <c r="BQ37" s="105">
        <f t="shared" si="149"/>
        <v>-4.0791184533317759</v>
      </c>
      <c r="BR37" s="235">
        <f t="shared" si="144"/>
        <v>10</v>
      </c>
      <c r="BS37" s="71" t="str">
        <f t="shared" si="133"/>
        <v>Justin Williams</v>
      </c>
      <c r="BT37" s="73">
        <f t="shared" si="134"/>
        <v>-1.2130769744338705</v>
      </c>
      <c r="BU37" s="84"/>
      <c r="BV37" s="203">
        <f t="shared" si="135"/>
        <v>12</v>
      </c>
      <c r="BW37" s="71" t="str">
        <f t="shared" si="150"/>
        <v>Patrice Bergeron</v>
      </c>
      <c r="BX37" s="73">
        <f t="shared" si="151"/>
        <v>-2.039559226665888</v>
      </c>
      <c r="BY37" s="235">
        <f t="shared" si="145"/>
        <v>10</v>
      </c>
      <c r="BZ37" s="71" t="str">
        <f t="shared" si="136"/>
        <v>Justin Williams</v>
      </c>
      <c r="CA37" s="73">
        <f t="shared" si="137"/>
        <v>-0.40435899147795684</v>
      </c>
      <c r="CB37" s="38"/>
      <c r="CC37" s="41"/>
      <c r="CD37" s="41"/>
      <c r="CE37" s="41"/>
      <c r="CF37" s="41"/>
      <c r="CG37" s="41"/>
      <c r="CH37" s="41"/>
      <c r="CI37" s="41"/>
      <c r="CJ37" s="41"/>
      <c r="CK37" s="41"/>
      <c r="CL37" s="41"/>
      <c r="CM37" s="41"/>
    </row>
    <row r="38" spans="1:91" ht="16.5" customHeight="1" x14ac:dyDescent="0.2">
      <c r="A38" s="427" t="s">
        <v>58</v>
      </c>
      <c r="B38" s="294">
        <v>73</v>
      </c>
      <c r="C38" s="295">
        <v>82</v>
      </c>
      <c r="D38" s="296">
        <v>48</v>
      </c>
      <c r="E38" s="297">
        <v>22</v>
      </c>
      <c r="F38" s="298">
        <v>22</v>
      </c>
      <c r="G38" s="47">
        <v>11</v>
      </c>
      <c r="H38" s="299">
        <f t="shared" ref="H38:H46" si="178">(E38/B38)*77</f>
        <v>23.205479452054792</v>
      </c>
      <c r="I38" s="300">
        <f t="shared" si="152"/>
        <v>20.658536585365855</v>
      </c>
      <c r="J38" s="301">
        <f t="shared" si="153"/>
        <v>17.645833333333332</v>
      </c>
      <c r="K38" s="302">
        <f t="shared" ref="K38:K46" si="179">(H38/(H$150))*1000</f>
        <v>8.8224951363223862</v>
      </c>
      <c r="L38" s="303">
        <f t="shared" si="154"/>
        <v>7.5207211440894799</v>
      </c>
      <c r="M38" s="304">
        <f t="shared" si="155"/>
        <v>6.1383614601278111</v>
      </c>
      <c r="N38" s="305">
        <f t="shared" ref="N38:N46" si="180">(K38-E$151)</f>
        <v>1.1889073500628449</v>
      </c>
      <c r="O38" s="54">
        <f t="shared" si="156"/>
        <v>0.11331373668207245</v>
      </c>
      <c r="P38" s="306">
        <f t="shared" si="157"/>
        <v>-1.108015351466392</v>
      </c>
      <c r="Q38" s="297">
        <v>35</v>
      </c>
      <c r="R38" s="298">
        <v>37</v>
      </c>
      <c r="S38" s="47">
        <v>22</v>
      </c>
      <c r="T38" s="307">
        <f t="shared" ref="T38:T46" si="181">(Q38/B38)*77</f>
        <v>36.917808219178077</v>
      </c>
      <c r="U38" s="308">
        <f t="shared" si="158"/>
        <v>34.743902439024389</v>
      </c>
      <c r="V38" s="309">
        <f t="shared" si="159"/>
        <v>35.291666666666664</v>
      </c>
      <c r="W38" s="310">
        <f t="shared" ref="W38:W46" si="182">(T38/T$150)*1000</f>
        <v>7.9942259639258388</v>
      </c>
      <c r="X38" s="284">
        <f t="shared" si="160"/>
        <v>7.6014604414760729</v>
      </c>
      <c r="Y38" s="311">
        <f t="shared" si="161"/>
        <v>6.9807291568037764</v>
      </c>
      <c r="Z38" s="33">
        <f t="shared" ref="Z38:Z46" si="183">(W38-E$151)</f>
        <v>0.36063817766629747</v>
      </c>
      <c r="AA38" s="312">
        <f t="shared" si="162"/>
        <v>0.19405303406866548</v>
      </c>
      <c r="AB38" s="313">
        <f t="shared" si="163"/>
        <v>-0.26564765479042673</v>
      </c>
      <c r="AC38" s="297">
        <v>13</v>
      </c>
      <c r="AD38" s="298">
        <v>19</v>
      </c>
      <c r="AE38" s="47">
        <v>6</v>
      </c>
      <c r="AF38" s="307">
        <f t="shared" ref="AF38:AF46" si="184">(AC38/B38)*77</f>
        <v>13.712328767123287</v>
      </c>
      <c r="AG38" s="308">
        <f t="shared" si="164"/>
        <v>17.841463414634148</v>
      </c>
      <c r="AH38" s="309">
        <f t="shared" si="165"/>
        <v>9.625</v>
      </c>
      <c r="AI38" s="310">
        <f t="shared" ref="AI38:AI46" si="185">((AF38/AF$150)*1000)</f>
        <v>5.8713602963353875</v>
      </c>
      <c r="AJ38" s="284">
        <f t="shared" si="166"/>
        <v>7.8432981815532692</v>
      </c>
      <c r="AK38" s="311">
        <f t="shared" si="167"/>
        <v>3.5311321800241036</v>
      </c>
      <c r="AL38" s="33">
        <f t="shared" ref="AL38:AL46" si="186">(AI38-E$151)</f>
        <v>-1.7622274899241539</v>
      </c>
      <c r="AM38" s="312">
        <f t="shared" si="168"/>
        <v>0.43589077414586175</v>
      </c>
      <c r="AN38" s="313">
        <f t="shared" si="169"/>
        <v>-3.7152446315700995</v>
      </c>
      <c r="AO38" s="297">
        <v>213</v>
      </c>
      <c r="AP38" s="298">
        <v>241</v>
      </c>
      <c r="AQ38" s="47">
        <v>142</v>
      </c>
      <c r="AR38" s="307">
        <f t="shared" ref="AR38:AR46" si="187">(AO38/B38)*77</f>
        <v>224.67123287671234</v>
      </c>
      <c r="AS38" s="308">
        <f t="shared" si="170"/>
        <v>226.30487804878049</v>
      </c>
      <c r="AT38" s="309">
        <f t="shared" si="171"/>
        <v>227.79166666666669</v>
      </c>
      <c r="AU38" s="310">
        <f t="shared" ref="AU38:AU46" si="188">(AR38/AR$150)*1000</f>
        <v>8.7052493007993821</v>
      </c>
      <c r="AV38" s="284">
        <f t="shared" si="172"/>
        <v>8.5353128198082953</v>
      </c>
      <c r="AW38" s="311">
        <f t="shared" si="173"/>
        <v>8.3920649653449342</v>
      </c>
      <c r="AX38" s="33">
        <f t="shared" ref="AX38:AX46" si="189">(AU38-E$151)</f>
        <v>1.0716615145398407</v>
      </c>
      <c r="AY38" s="312">
        <f t="shared" si="174"/>
        <v>1.1279054124008878</v>
      </c>
      <c r="AZ38" s="313">
        <f t="shared" si="175"/>
        <v>1.1456881537507311</v>
      </c>
      <c r="BA38" s="314">
        <f t="shared" ref="BA38:BA46" si="190">(((AX38+AL38)+Z38)+N38)</f>
        <v>0.85897955234482914</v>
      </c>
      <c r="BB38" s="315">
        <f t="shared" si="176"/>
        <v>1.8711629572974875</v>
      </c>
      <c r="BC38" s="40">
        <f t="shared" si="177"/>
        <v>-3.9432194840761872</v>
      </c>
      <c r="BD38" s="122">
        <f t="shared" ref="BD38:BD46" si="191">(BA38+BB38)+BC38</f>
        <v>-1.2130769744338705</v>
      </c>
      <c r="BE38" s="287">
        <f t="shared" si="50"/>
        <v>-0.40435899147795684</v>
      </c>
      <c r="BF38" s="112" t="str">
        <f t="shared" si="138"/>
        <v>Justin Williams</v>
      </c>
      <c r="BG38" s="125"/>
      <c r="BH38" s="405">
        <f t="shared" si="129"/>
        <v>14</v>
      </c>
      <c r="BI38" s="65" t="str">
        <f t="shared" si="146"/>
        <v>Justin Williams</v>
      </c>
      <c r="BJ38" s="114">
        <f t="shared" si="147"/>
        <v>-3.9432194840761872</v>
      </c>
      <c r="BK38" s="235">
        <f t="shared" si="143"/>
        <v>11</v>
      </c>
      <c r="BL38" s="189" t="str">
        <f t="shared" si="130"/>
        <v>Joe Pavelski</v>
      </c>
      <c r="BM38" s="73">
        <f t="shared" si="131"/>
        <v>-1.1407747179653596</v>
      </c>
      <c r="BN38" s="81"/>
      <c r="BO38" s="83">
        <f t="shared" si="132"/>
        <v>10</v>
      </c>
      <c r="BP38" s="65" t="str">
        <f t="shared" si="148"/>
        <v>Justin Williams</v>
      </c>
      <c r="BQ38" s="105">
        <f t="shared" si="149"/>
        <v>-1.2130769744338705</v>
      </c>
      <c r="BR38" s="235">
        <f t="shared" si="144"/>
        <v>11</v>
      </c>
      <c r="BS38" s="71" t="str">
        <f t="shared" si="133"/>
        <v>Patrice Bergeron</v>
      </c>
      <c r="BT38" s="73">
        <f t="shared" si="134"/>
        <v>-4.0791184533317759</v>
      </c>
      <c r="BU38" s="84"/>
      <c r="BV38" s="203">
        <f t="shared" si="135"/>
        <v>10</v>
      </c>
      <c r="BW38" s="71" t="str">
        <f t="shared" si="150"/>
        <v>Justin Williams</v>
      </c>
      <c r="BX38" s="73">
        <f t="shared" si="151"/>
        <v>-0.40435899147795684</v>
      </c>
      <c r="BY38" s="235">
        <f t="shared" si="145"/>
        <v>11</v>
      </c>
      <c r="BZ38" s="71" t="str">
        <f t="shared" si="136"/>
        <v>Jakub Voracek</v>
      </c>
      <c r="CA38" s="73">
        <f t="shared" si="137"/>
        <v>-1.5674533037379492</v>
      </c>
      <c r="CB38" s="38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</row>
    <row r="39" spans="1:91" ht="16.5" customHeight="1" x14ac:dyDescent="0.2">
      <c r="A39" s="427" t="s">
        <v>54</v>
      </c>
      <c r="B39" s="294">
        <v>37</v>
      </c>
      <c r="C39" s="295">
        <v>79</v>
      </c>
      <c r="D39" s="296">
        <v>44</v>
      </c>
      <c r="E39" s="297">
        <v>14</v>
      </c>
      <c r="F39" s="298">
        <v>33</v>
      </c>
      <c r="G39" s="47">
        <v>15</v>
      </c>
      <c r="H39" s="299">
        <f t="shared" si="178"/>
        <v>29.135135135135137</v>
      </c>
      <c r="I39" s="300">
        <f t="shared" si="152"/>
        <v>32.164556962025316</v>
      </c>
      <c r="J39" s="301">
        <f t="shared" si="153"/>
        <v>26.249999999999996</v>
      </c>
      <c r="K39" s="302">
        <f t="shared" si="179"/>
        <v>11.076891927913367</v>
      </c>
      <c r="L39" s="303">
        <f t="shared" si="154"/>
        <v>11.709477224341846</v>
      </c>
      <c r="M39" s="304">
        <f t="shared" si="155"/>
        <v>9.1314468001901332</v>
      </c>
      <c r="N39" s="305">
        <f t="shared" si="180"/>
        <v>3.4433041416538259</v>
      </c>
      <c r="O39" s="54">
        <f t="shared" si="156"/>
        <v>4.3020698169344387</v>
      </c>
      <c r="P39" s="306">
        <f t="shared" si="157"/>
        <v>1.8850699885959301</v>
      </c>
      <c r="Q39" s="297">
        <v>10</v>
      </c>
      <c r="R39" s="298">
        <v>32</v>
      </c>
      <c r="S39" s="47">
        <v>24</v>
      </c>
      <c r="T39" s="307">
        <f t="shared" si="181"/>
        <v>20.810810810810811</v>
      </c>
      <c r="U39" s="308">
        <f t="shared" si="158"/>
        <v>31.189873417721518</v>
      </c>
      <c r="V39" s="309">
        <f t="shared" si="159"/>
        <v>42</v>
      </c>
      <c r="W39" s="310">
        <f t="shared" si="182"/>
        <v>4.5063976476184271</v>
      </c>
      <c r="X39" s="284">
        <f t="shared" si="160"/>
        <v>6.8238905913216614</v>
      </c>
      <c r="Y39" s="311">
        <f t="shared" si="161"/>
        <v>8.3076446163615199</v>
      </c>
      <c r="Z39" s="33">
        <f t="shared" si="183"/>
        <v>-3.1271901386411143</v>
      </c>
      <c r="AA39" s="312">
        <f t="shared" si="162"/>
        <v>-0.58351681608574602</v>
      </c>
      <c r="AB39" s="313">
        <f t="shared" si="163"/>
        <v>1.0612678047673167</v>
      </c>
      <c r="AC39" s="297">
        <v>8</v>
      </c>
      <c r="AD39" s="298">
        <v>13</v>
      </c>
      <c r="AE39" s="47">
        <v>12</v>
      </c>
      <c r="AF39" s="307">
        <f t="shared" si="184"/>
        <v>16.648648648648649</v>
      </c>
      <c r="AG39" s="308">
        <f t="shared" si="164"/>
        <v>12.670886075949365</v>
      </c>
      <c r="AH39" s="309">
        <f t="shared" si="165"/>
        <v>21</v>
      </c>
      <c r="AI39" s="310">
        <f t="shared" si="185"/>
        <v>7.1286370333884959</v>
      </c>
      <c r="AJ39" s="284">
        <f t="shared" si="166"/>
        <v>5.5702570696440921</v>
      </c>
      <c r="AK39" s="311">
        <f t="shared" si="167"/>
        <v>7.7042883927798629</v>
      </c>
      <c r="AL39" s="33">
        <f t="shared" si="186"/>
        <v>-0.50495075287104552</v>
      </c>
      <c r="AM39" s="312">
        <f t="shared" si="168"/>
        <v>-1.8371503377633154</v>
      </c>
      <c r="AN39" s="313">
        <f t="shared" si="169"/>
        <v>0.45791158118565978</v>
      </c>
      <c r="AO39" s="297">
        <v>112</v>
      </c>
      <c r="AP39" s="298">
        <v>286</v>
      </c>
      <c r="AQ39" s="47">
        <v>163</v>
      </c>
      <c r="AR39" s="307">
        <f t="shared" si="187"/>
        <v>233.08108108108109</v>
      </c>
      <c r="AS39" s="308">
        <f t="shared" si="170"/>
        <v>278.75949367088612</v>
      </c>
      <c r="AT39" s="309">
        <f t="shared" si="171"/>
        <v>285.25</v>
      </c>
      <c r="AU39" s="310">
        <f t="shared" si="188"/>
        <v>9.0311024341245698</v>
      </c>
      <c r="AV39" s="284">
        <f t="shared" si="172"/>
        <v>10.513690648150856</v>
      </c>
      <c r="AW39" s="311">
        <f t="shared" si="173"/>
        <v>10.50888544956126</v>
      </c>
      <c r="AX39" s="33">
        <f t="shared" si="189"/>
        <v>1.3975146478650284</v>
      </c>
      <c r="AY39" s="312">
        <f t="shared" si="174"/>
        <v>3.1062832407434486</v>
      </c>
      <c r="AZ39" s="313">
        <f t="shared" si="175"/>
        <v>3.2625086379670574</v>
      </c>
      <c r="BA39" s="314">
        <f t="shared" si="190"/>
        <v>1.2086778980066946</v>
      </c>
      <c r="BB39" s="315">
        <f t="shared" si="176"/>
        <v>4.9876859038288259</v>
      </c>
      <c r="BC39" s="40">
        <f t="shared" si="177"/>
        <v>6.666758012515964</v>
      </c>
      <c r="BD39" s="122">
        <f t="shared" si="191"/>
        <v>12.863121814351484</v>
      </c>
      <c r="BE39" s="287">
        <f t="shared" si="50"/>
        <v>4.2877072714504942</v>
      </c>
      <c r="BF39" s="112" t="str">
        <f t="shared" si="138"/>
        <v>Max Pacioretty</v>
      </c>
      <c r="BG39" s="125"/>
      <c r="BH39" s="405">
        <f t="shared" si="129"/>
        <v>7</v>
      </c>
      <c r="BI39" s="65" t="str">
        <f t="shared" si="146"/>
        <v>Max Pacioretty</v>
      </c>
      <c r="BJ39" s="114">
        <f t="shared" si="147"/>
        <v>6.666758012515964</v>
      </c>
      <c r="BK39" s="235">
        <f t="shared" si="143"/>
        <v>12</v>
      </c>
      <c r="BL39" s="189" t="str">
        <f t="shared" si="130"/>
        <v>James van Riemsdyk</v>
      </c>
      <c r="BM39" s="73">
        <f t="shared" si="131"/>
        <v>-2.6936345282087659</v>
      </c>
      <c r="BN39" s="81"/>
      <c r="BO39" s="83">
        <f t="shared" si="132"/>
        <v>9</v>
      </c>
      <c r="BP39" s="65" t="str">
        <f t="shared" si="148"/>
        <v>Max Pacioretty</v>
      </c>
      <c r="BQ39" s="105">
        <f t="shared" si="149"/>
        <v>12.863121814351484</v>
      </c>
      <c r="BR39" s="235">
        <f t="shared" si="144"/>
        <v>12</v>
      </c>
      <c r="BS39" s="71" t="str">
        <f t="shared" si="133"/>
        <v>Jakub Voracek</v>
      </c>
      <c r="BT39" s="73">
        <f t="shared" si="134"/>
        <v>-4.702359911213847</v>
      </c>
      <c r="BU39" s="84"/>
      <c r="BV39" s="203">
        <f t="shared" si="135"/>
        <v>9</v>
      </c>
      <c r="BW39" s="71" t="str">
        <f t="shared" si="150"/>
        <v>Max Pacioretty</v>
      </c>
      <c r="BX39" s="73">
        <f t="shared" si="151"/>
        <v>4.2877072714504942</v>
      </c>
      <c r="BY39" s="235">
        <f t="shared" si="145"/>
        <v>12</v>
      </c>
      <c r="BZ39" s="71" t="str">
        <f t="shared" si="136"/>
        <v>Patrice Bergeron</v>
      </c>
      <c r="CA39" s="73">
        <f t="shared" si="137"/>
        <v>-2.039559226665888</v>
      </c>
      <c r="CB39" s="38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</row>
    <row r="40" spans="1:91" ht="16.5" customHeight="1" x14ac:dyDescent="0.2">
      <c r="A40" s="427" t="s">
        <v>59</v>
      </c>
      <c r="B40" s="294">
        <v>75</v>
      </c>
      <c r="C40" s="295">
        <v>43</v>
      </c>
      <c r="D40" s="296">
        <v>48</v>
      </c>
      <c r="E40" s="297">
        <v>21</v>
      </c>
      <c r="F40" s="298">
        <v>11</v>
      </c>
      <c r="G40" s="47">
        <v>18</v>
      </c>
      <c r="H40" s="299">
        <f t="shared" si="178"/>
        <v>21.560000000000002</v>
      </c>
      <c r="I40" s="300">
        <f t="shared" si="152"/>
        <v>19.697674418604652</v>
      </c>
      <c r="J40" s="301">
        <f t="shared" si="153"/>
        <v>28.875</v>
      </c>
      <c r="K40" s="302">
        <f t="shared" si="179"/>
        <v>8.1969000266558929</v>
      </c>
      <c r="L40" s="303">
        <f t="shared" si="154"/>
        <v>7.1709201606434574</v>
      </c>
      <c r="M40" s="304">
        <f t="shared" si="155"/>
        <v>10.044591480209148</v>
      </c>
      <c r="N40" s="305">
        <f t="shared" si="180"/>
        <v>0.56331224039635153</v>
      </c>
      <c r="O40" s="54">
        <f t="shared" si="156"/>
        <v>-0.23648724676395005</v>
      </c>
      <c r="P40" s="306">
        <f t="shared" si="157"/>
        <v>2.7982146686149445</v>
      </c>
      <c r="Q40" s="297">
        <v>19</v>
      </c>
      <c r="R40" s="298">
        <v>13</v>
      </c>
      <c r="S40" s="47">
        <v>14</v>
      </c>
      <c r="T40" s="307">
        <f t="shared" si="181"/>
        <v>19.506666666666668</v>
      </c>
      <c r="U40" s="308">
        <f t="shared" si="158"/>
        <v>23.279069767441857</v>
      </c>
      <c r="V40" s="309">
        <f t="shared" si="159"/>
        <v>22.458333333333336</v>
      </c>
      <c r="W40" s="310">
        <f t="shared" si="182"/>
        <v>4.2239967283676734</v>
      </c>
      <c r="X40" s="284">
        <f t="shared" si="160"/>
        <v>5.0931218294239429</v>
      </c>
      <c r="Y40" s="311">
        <f t="shared" si="161"/>
        <v>4.4422821906933132</v>
      </c>
      <c r="Z40" s="33">
        <f t="shared" si="183"/>
        <v>-3.409591057891868</v>
      </c>
      <c r="AA40" s="312">
        <f t="shared" si="162"/>
        <v>-2.3142855779834646</v>
      </c>
      <c r="AB40" s="313">
        <f t="shared" si="163"/>
        <v>-2.8040946209008899</v>
      </c>
      <c r="AC40" s="297">
        <v>4</v>
      </c>
      <c r="AD40" s="298">
        <v>5</v>
      </c>
      <c r="AE40" s="47">
        <v>6</v>
      </c>
      <c r="AF40" s="307">
        <f t="shared" si="184"/>
        <v>4.1066666666666674</v>
      </c>
      <c r="AG40" s="308">
        <f t="shared" si="164"/>
        <v>8.9534883720930232</v>
      </c>
      <c r="AH40" s="309">
        <f t="shared" si="165"/>
        <v>9.625</v>
      </c>
      <c r="AI40" s="310">
        <f t="shared" si="185"/>
        <v>1.7583971349024961</v>
      </c>
      <c r="AJ40" s="284">
        <f t="shared" si="166"/>
        <v>3.9360492710365236</v>
      </c>
      <c r="AK40" s="311">
        <f t="shared" si="167"/>
        <v>3.5311321800241036</v>
      </c>
      <c r="AL40" s="33">
        <f t="shared" si="186"/>
        <v>-5.8751906513570455</v>
      </c>
      <c r="AM40" s="312">
        <f t="shared" si="168"/>
        <v>-3.4713581363708839</v>
      </c>
      <c r="AN40" s="313">
        <f t="shared" si="169"/>
        <v>-3.7152446315700995</v>
      </c>
      <c r="AO40" s="297">
        <v>173</v>
      </c>
      <c r="AP40" s="298">
        <v>121</v>
      </c>
      <c r="AQ40" s="47">
        <v>140</v>
      </c>
      <c r="AR40" s="307">
        <f t="shared" si="187"/>
        <v>177.61333333333334</v>
      </c>
      <c r="AS40" s="308">
        <f t="shared" si="170"/>
        <v>216.67441860465118</v>
      </c>
      <c r="AT40" s="309">
        <f t="shared" si="171"/>
        <v>224.58333333333331</v>
      </c>
      <c r="AU40" s="310">
        <f t="shared" si="188"/>
        <v>6.8819150810513543</v>
      </c>
      <c r="AV40" s="284">
        <f t="shared" si="172"/>
        <v>8.1720904948507105</v>
      </c>
      <c r="AW40" s="311">
        <f t="shared" si="173"/>
        <v>8.2738668672414821</v>
      </c>
      <c r="AX40" s="33">
        <f t="shared" si="189"/>
        <v>-0.75167270520818708</v>
      </c>
      <c r="AY40" s="312">
        <f t="shared" si="174"/>
        <v>0.76468308744330304</v>
      </c>
      <c r="AZ40" s="313">
        <f t="shared" si="175"/>
        <v>1.027490055647279</v>
      </c>
      <c r="BA40" s="314">
        <f t="shared" si="190"/>
        <v>-9.4731421740607491</v>
      </c>
      <c r="BB40" s="315">
        <f t="shared" si="176"/>
        <v>-5.2574478736749954</v>
      </c>
      <c r="BC40" s="40">
        <f t="shared" si="177"/>
        <v>-2.6936345282087659</v>
      </c>
      <c r="BD40" s="122">
        <f t="shared" si="191"/>
        <v>-17.42422457594451</v>
      </c>
      <c r="BE40" s="287">
        <f t="shared" si="50"/>
        <v>-5.8080748586481699</v>
      </c>
      <c r="BF40" s="112" t="str">
        <f t="shared" si="138"/>
        <v>James van Riemsdyk</v>
      </c>
      <c r="BG40" s="125"/>
      <c r="BH40" s="405">
        <f t="shared" si="129"/>
        <v>12</v>
      </c>
      <c r="BI40" s="65" t="str">
        <f t="shared" si="146"/>
        <v>James van Riemsdyk</v>
      </c>
      <c r="BJ40" s="114">
        <f t="shared" si="147"/>
        <v>-2.6936345282087659</v>
      </c>
      <c r="BK40" s="235">
        <f t="shared" si="143"/>
        <v>13</v>
      </c>
      <c r="BL40" s="189" t="str">
        <f t="shared" si="130"/>
        <v>Patrice Bergeron</v>
      </c>
      <c r="BM40" s="73">
        <f t="shared" si="131"/>
        <v>-3.4969049510606407</v>
      </c>
      <c r="BN40" s="81"/>
      <c r="BO40" s="83">
        <f t="shared" si="132"/>
        <v>13</v>
      </c>
      <c r="BP40" s="65" t="str">
        <f t="shared" si="148"/>
        <v>James van Riemsdyk</v>
      </c>
      <c r="BQ40" s="105">
        <f t="shared" si="149"/>
        <v>-17.42422457594451</v>
      </c>
      <c r="BR40" s="235">
        <f t="shared" si="144"/>
        <v>13</v>
      </c>
      <c r="BS40" s="71" t="str">
        <f t="shared" si="133"/>
        <v>James van Riemsdyk</v>
      </c>
      <c r="BT40" s="73">
        <f t="shared" si="134"/>
        <v>-17.42422457594451</v>
      </c>
      <c r="BU40" s="84"/>
      <c r="BV40" s="203">
        <f t="shared" si="135"/>
        <v>13</v>
      </c>
      <c r="BW40" s="71" t="str">
        <f t="shared" si="150"/>
        <v>James van Riemsdyk</v>
      </c>
      <c r="BX40" s="73">
        <f t="shared" si="151"/>
        <v>-5.8080748586481699</v>
      </c>
      <c r="BY40" s="235">
        <f t="shared" si="145"/>
        <v>13</v>
      </c>
      <c r="BZ40" s="71" t="str">
        <f t="shared" si="136"/>
        <v>James van Riemsdyk</v>
      </c>
      <c r="CA40" s="73">
        <f t="shared" si="137"/>
        <v>-5.8080748586481699</v>
      </c>
      <c r="CB40" s="38"/>
      <c r="CC40" s="41"/>
      <c r="CD40" s="41"/>
      <c r="CE40" s="41"/>
      <c r="CF40" s="41"/>
      <c r="CG40" s="41"/>
      <c r="CH40" s="41"/>
      <c r="CI40" s="41"/>
      <c r="CJ40" s="41"/>
      <c r="CK40" s="41"/>
      <c r="CL40" s="41"/>
      <c r="CM40" s="41"/>
    </row>
    <row r="41" spans="1:91" ht="16.5" customHeight="1" x14ac:dyDescent="0.2">
      <c r="A41" s="428" t="s">
        <v>55</v>
      </c>
      <c r="B41" s="132">
        <v>29</v>
      </c>
      <c r="C41" s="133">
        <v>21</v>
      </c>
      <c r="D41" s="134">
        <v>48</v>
      </c>
      <c r="E41" s="135">
        <v>3</v>
      </c>
      <c r="F41" s="136">
        <v>5</v>
      </c>
      <c r="G41" s="137">
        <v>18</v>
      </c>
      <c r="H41" s="138">
        <f t="shared" si="178"/>
        <v>7.9655172413793105</v>
      </c>
      <c r="I41" s="139">
        <f t="shared" si="152"/>
        <v>18.333333333333332</v>
      </c>
      <c r="J41" s="237">
        <f t="shared" si="153"/>
        <v>28.875</v>
      </c>
      <c r="K41" s="238">
        <f t="shared" si="179"/>
        <v>3.028411339897497</v>
      </c>
      <c r="L41" s="239">
        <f t="shared" si="154"/>
        <v>6.674233049949537</v>
      </c>
      <c r="M41" s="240">
        <f t="shared" si="155"/>
        <v>10.044591480209148</v>
      </c>
      <c r="N41" s="241">
        <f t="shared" si="180"/>
        <v>-4.6051764463620444</v>
      </c>
      <c r="O41" s="242">
        <f t="shared" si="156"/>
        <v>-0.73317435745787041</v>
      </c>
      <c r="P41" s="243">
        <f t="shared" si="157"/>
        <v>2.7982146686149445</v>
      </c>
      <c r="Q41" s="135">
        <v>9</v>
      </c>
      <c r="R41" s="136">
        <v>2</v>
      </c>
      <c r="S41" s="137">
        <v>26</v>
      </c>
      <c r="T41" s="244">
        <f t="shared" si="181"/>
        <v>23.896551724137932</v>
      </c>
      <c r="U41" s="145">
        <f t="shared" si="158"/>
        <v>7.333333333333333</v>
      </c>
      <c r="V41" s="245">
        <f t="shared" si="159"/>
        <v>41.708333333333329</v>
      </c>
      <c r="W41" s="246">
        <f t="shared" si="182"/>
        <v>5.1745876436446085</v>
      </c>
      <c r="X41" s="247">
        <f t="shared" si="160"/>
        <v>1.6044266568881287</v>
      </c>
      <c r="Y41" s="248">
        <f t="shared" si="161"/>
        <v>8.2499526398590088</v>
      </c>
      <c r="Z41" s="249">
        <f t="shared" si="183"/>
        <v>-2.4590001426149328</v>
      </c>
      <c r="AA41" s="250">
        <f t="shared" si="162"/>
        <v>-5.8029807505192785</v>
      </c>
      <c r="AB41" s="251">
        <f t="shared" si="163"/>
        <v>1.0035758282648057</v>
      </c>
      <c r="AC41" s="135">
        <v>2</v>
      </c>
      <c r="AD41" s="136">
        <v>1</v>
      </c>
      <c r="AE41" s="137">
        <v>8</v>
      </c>
      <c r="AF41" s="244">
        <f t="shared" si="184"/>
        <v>5.3103448275862064</v>
      </c>
      <c r="AG41" s="145">
        <f t="shared" si="164"/>
        <v>3.6666666666666665</v>
      </c>
      <c r="AH41" s="245">
        <f t="shared" si="165"/>
        <v>12.833333333333332</v>
      </c>
      <c r="AI41" s="246">
        <f t="shared" si="185"/>
        <v>2.2737893985808131</v>
      </c>
      <c r="AJ41" s="247">
        <f t="shared" si="166"/>
        <v>1.6119058919482905</v>
      </c>
      <c r="AK41" s="248">
        <f t="shared" si="167"/>
        <v>4.7081762400321381</v>
      </c>
      <c r="AL41" s="249">
        <f t="shared" si="186"/>
        <v>-5.3597983876787278</v>
      </c>
      <c r="AM41" s="250">
        <f t="shared" si="168"/>
        <v>-5.795501515459117</v>
      </c>
      <c r="AN41" s="251">
        <f t="shared" si="169"/>
        <v>-2.538200571562065</v>
      </c>
      <c r="AO41" s="135">
        <v>51</v>
      </c>
      <c r="AP41" s="136">
        <v>28</v>
      </c>
      <c r="AQ41" s="137">
        <v>107</v>
      </c>
      <c r="AR41" s="244">
        <f t="shared" si="187"/>
        <v>135.41379310344828</v>
      </c>
      <c r="AS41" s="145">
        <f t="shared" si="170"/>
        <v>102.66666666666666</v>
      </c>
      <c r="AT41" s="245">
        <f t="shared" si="171"/>
        <v>171.64583333333331</v>
      </c>
      <c r="AU41" s="246">
        <f t="shared" si="188"/>
        <v>5.2468258291850578</v>
      </c>
      <c r="AV41" s="247">
        <f t="shared" si="172"/>
        <v>3.8721751105077744</v>
      </c>
      <c r="AW41" s="248">
        <f t="shared" si="173"/>
        <v>6.3235982485345614</v>
      </c>
      <c r="AX41" s="249">
        <f t="shared" si="189"/>
        <v>-2.3867619570744836</v>
      </c>
      <c r="AY41" s="250">
        <f t="shared" si="174"/>
        <v>-3.535232296899633</v>
      </c>
      <c r="AZ41" s="251">
        <f t="shared" si="175"/>
        <v>-0.92277856305964168</v>
      </c>
      <c r="BA41" s="252">
        <f t="shared" si="190"/>
        <v>-14.810736933730189</v>
      </c>
      <c r="BB41" s="146">
        <f t="shared" si="176"/>
        <v>-15.866888920335899</v>
      </c>
      <c r="BC41" s="253">
        <f t="shared" si="177"/>
        <v>0.34081136225804354</v>
      </c>
      <c r="BD41" s="149">
        <f t="shared" si="191"/>
        <v>-30.336814491808042</v>
      </c>
      <c r="BE41" s="287">
        <f t="shared" si="50"/>
        <v>-10.112271497269347</v>
      </c>
      <c r="BF41" s="112" t="str">
        <f t="shared" si="138"/>
        <v>Nazem Kadri</v>
      </c>
      <c r="BG41" s="125"/>
      <c r="BH41" s="405">
        <f t="shared" si="129"/>
        <v>9</v>
      </c>
      <c r="BI41" s="65" t="str">
        <f t="shared" si="146"/>
        <v>Nazem Kadri</v>
      </c>
      <c r="BJ41" s="114">
        <f t="shared" si="147"/>
        <v>0.34081136225804354</v>
      </c>
      <c r="BK41" s="235">
        <f t="shared" si="143"/>
        <v>14</v>
      </c>
      <c r="BL41" s="189" t="str">
        <f t="shared" si="130"/>
        <v>Justin Williams</v>
      </c>
      <c r="BM41" s="73">
        <f t="shared" si="131"/>
        <v>-3.9432194840761872</v>
      </c>
      <c r="BN41" s="81"/>
      <c r="BO41" s="83">
        <f t="shared" si="132"/>
        <v>14</v>
      </c>
      <c r="BP41" s="65" t="str">
        <f t="shared" si="148"/>
        <v>Nazem Kadri</v>
      </c>
      <c r="BQ41" s="105">
        <f t="shared" si="149"/>
        <v>-30.336814491808042</v>
      </c>
      <c r="BR41" s="235">
        <f t="shared" si="144"/>
        <v>14</v>
      </c>
      <c r="BS41" s="71" t="str">
        <f t="shared" si="133"/>
        <v>Nazem Kadri</v>
      </c>
      <c r="BT41" s="73">
        <f t="shared" si="134"/>
        <v>-30.336814491808042</v>
      </c>
      <c r="BU41" s="84"/>
      <c r="BV41" s="203">
        <f t="shared" si="135"/>
        <v>14</v>
      </c>
      <c r="BW41" s="71" t="str">
        <f t="shared" si="150"/>
        <v>Nazem Kadri</v>
      </c>
      <c r="BX41" s="73">
        <f t="shared" si="151"/>
        <v>-10.112271497269347</v>
      </c>
      <c r="BY41" s="235">
        <f t="shared" si="145"/>
        <v>14</v>
      </c>
      <c r="BZ41" s="71" t="str">
        <f t="shared" si="136"/>
        <v>Nazem Kadri</v>
      </c>
      <c r="CA41" s="73">
        <f t="shared" si="137"/>
        <v>-10.112271497269347</v>
      </c>
      <c r="CB41" s="38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</row>
    <row r="42" spans="1:91" ht="16.5" customHeight="1" x14ac:dyDescent="0.2">
      <c r="A42" s="429" t="s">
        <v>60</v>
      </c>
      <c r="B42" s="151">
        <v>79</v>
      </c>
      <c r="C42" s="152">
        <v>81</v>
      </c>
      <c r="D42" s="153">
        <v>47</v>
      </c>
      <c r="E42" s="154">
        <v>11</v>
      </c>
      <c r="F42" s="155">
        <v>12</v>
      </c>
      <c r="G42" s="156">
        <v>5</v>
      </c>
      <c r="H42" s="44">
        <f t="shared" si="178"/>
        <v>10.721518987341772</v>
      </c>
      <c r="I42" s="157">
        <f t="shared" si="152"/>
        <v>11.407407407407407</v>
      </c>
      <c r="J42" s="254">
        <f t="shared" si="153"/>
        <v>8.1914893617021285</v>
      </c>
      <c r="K42" s="255">
        <f t="shared" si="179"/>
        <v>4.0762161072881922</v>
      </c>
      <c r="L42" s="256">
        <f t="shared" si="154"/>
        <v>4.1528561199686012</v>
      </c>
      <c r="M42" s="48">
        <f t="shared" si="155"/>
        <v>2.8495294979316732</v>
      </c>
      <c r="N42" s="257">
        <f t="shared" si="180"/>
        <v>-3.5573716789713492</v>
      </c>
      <c r="O42" s="258">
        <f t="shared" si="156"/>
        <v>-3.2545512874388063</v>
      </c>
      <c r="P42" s="259">
        <f t="shared" si="157"/>
        <v>-4.3968473136625299</v>
      </c>
      <c r="Q42" s="154">
        <v>32</v>
      </c>
      <c r="R42" s="155">
        <v>39</v>
      </c>
      <c r="S42" s="156">
        <v>19</v>
      </c>
      <c r="T42" s="260">
        <f t="shared" si="181"/>
        <v>31.189873417721518</v>
      </c>
      <c r="U42" s="167">
        <f t="shared" si="158"/>
        <v>37.074074074074069</v>
      </c>
      <c r="V42" s="261">
        <f t="shared" si="159"/>
        <v>31.127659574468083</v>
      </c>
      <c r="W42" s="262">
        <f t="shared" si="182"/>
        <v>6.7538921706078705</v>
      </c>
      <c r="X42" s="56">
        <f t="shared" si="160"/>
        <v>8.1112680987122054</v>
      </c>
      <c r="Y42" s="263">
        <f t="shared" si="161"/>
        <v>6.1570841305658064</v>
      </c>
      <c r="Z42" s="264">
        <f t="shared" si="183"/>
        <v>-0.87969561565167087</v>
      </c>
      <c r="AA42" s="265">
        <f t="shared" si="162"/>
        <v>0.703860691304798</v>
      </c>
      <c r="AB42" s="266">
        <f t="shared" si="163"/>
        <v>-1.0892926810283967</v>
      </c>
      <c r="AC42" s="154">
        <v>14</v>
      </c>
      <c r="AD42" s="155">
        <v>24</v>
      </c>
      <c r="AE42" s="156">
        <v>6</v>
      </c>
      <c r="AF42" s="260">
        <f t="shared" si="184"/>
        <v>13.645569620253164</v>
      </c>
      <c r="AG42" s="167">
        <f t="shared" si="164"/>
        <v>22.814814814814813</v>
      </c>
      <c r="AH42" s="261">
        <f t="shared" si="165"/>
        <v>9.8297872340425521</v>
      </c>
      <c r="AI42" s="262">
        <f t="shared" si="185"/>
        <v>5.8427752900241154</v>
      </c>
      <c r="AJ42" s="56">
        <f t="shared" si="166"/>
        <v>10.029636661011585</v>
      </c>
      <c r="AK42" s="263">
        <f t="shared" si="167"/>
        <v>3.6062626519395096</v>
      </c>
      <c r="AL42" s="264">
        <f t="shared" si="186"/>
        <v>-1.7908124962354259</v>
      </c>
      <c r="AM42" s="265">
        <f t="shared" si="168"/>
        <v>2.6222292536041776</v>
      </c>
      <c r="AN42" s="266">
        <f t="shared" si="169"/>
        <v>-3.6401141596546935</v>
      </c>
      <c r="AO42" s="154">
        <v>161</v>
      </c>
      <c r="AP42" s="155">
        <v>202</v>
      </c>
      <c r="AQ42" s="156">
        <v>93</v>
      </c>
      <c r="AR42" s="260">
        <f t="shared" si="187"/>
        <v>156.92405063291142</v>
      </c>
      <c r="AS42" s="167">
        <f t="shared" si="170"/>
        <v>192.02469135802468</v>
      </c>
      <c r="AT42" s="261">
        <f t="shared" si="171"/>
        <v>152.36170212765958</v>
      </c>
      <c r="AU42" s="262">
        <f t="shared" si="188"/>
        <v>6.0802754520886158</v>
      </c>
      <c r="AV42" s="56">
        <f t="shared" si="172"/>
        <v>7.2424015955793557</v>
      </c>
      <c r="AW42" s="263">
        <f t="shared" si="173"/>
        <v>5.6131522333382957</v>
      </c>
      <c r="AX42" s="264">
        <f t="shared" si="189"/>
        <v>-1.5533123341709256</v>
      </c>
      <c r="AY42" s="265">
        <f t="shared" si="174"/>
        <v>-0.16500581182805174</v>
      </c>
      <c r="AZ42" s="266">
        <f t="shared" si="175"/>
        <v>-1.6332245782559074</v>
      </c>
      <c r="BA42" s="267">
        <f t="shared" si="190"/>
        <v>-7.7811921250293716</v>
      </c>
      <c r="BB42" s="168">
        <f t="shared" si="176"/>
        <v>-9.3467154357882443E-2</v>
      </c>
      <c r="BC42" s="32">
        <f t="shared" si="177"/>
        <v>-10.759478732601528</v>
      </c>
      <c r="BD42" s="171">
        <f t="shared" si="191"/>
        <v>-18.634138011988782</v>
      </c>
      <c r="BE42" s="287">
        <f t="shared" si="50"/>
        <v>-6.2113793373295936</v>
      </c>
      <c r="BF42" s="172" t="str">
        <f t="shared" si="138"/>
        <v>Alex Pietrangelo</v>
      </c>
      <c r="BG42" s="125"/>
      <c r="BH42" s="406">
        <f>RANK(BJ42,BJ$42:BJ$49)</f>
        <v>5</v>
      </c>
      <c r="BI42" s="19" t="str">
        <f t="shared" si="146"/>
        <v>Alex Pietrangelo</v>
      </c>
      <c r="BJ42" s="216">
        <f t="shared" si="147"/>
        <v>-10.759478732601528</v>
      </c>
      <c r="BK42" s="270">
        <v>1</v>
      </c>
      <c r="BL42" s="273" t="str">
        <f>VLOOKUP(BK42,BH$42:BJ$49,2,FALSE)</f>
        <v>Jay Bouwmeester</v>
      </c>
      <c r="BM42" s="110">
        <f>VLOOKUP(BL42,BI$42:BK$49,2,FALSE)</f>
        <v>30.857797325004359</v>
      </c>
      <c r="BN42" s="183"/>
      <c r="BO42" s="173">
        <f>RANK(BQ42,BQ$42:BQ$49)</f>
        <v>5</v>
      </c>
      <c r="BP42" s="19" t="str">
        <f t="shared" si="148"/>
        <v>Alex Pietrangelo</v>
      </c>
      <c r="BQ42" s="174">
        <f t="shared" si="149"/>
        <v>-18.634138011988782</v>
      </c>
      <c r="BR42" s="270">
        <v>1</v>
      </c>
      <c r="BS42" s="109" t="str">
        <f>VLOOKUP(BR42,BO$42:BQ$49,2,FALSE)</f>
        <v>Erik Karlsson</v>
      </c>
      <c r="BT42" s="110">
        <f>VLOOKUP(BS42,BP$42:BR$49,2,FALSE)</f>
        <v>15.866163721036759</v>
      </c>
      <c r="BU42" s="271"/>
      <c r="BV42" s="272">
        <f>RANK(BX42,BX$42:BX$49)</f>
        <v>5</v>
      </c>
      <c r="BW42" s="109" t="str">
        <f t="shared" si="150"/>
        <v>Alex Pietrangelo</v>
      </c>
      <c r="BX42" s="110">
        <f t="shared" si="151"/>
        <v>-6.2113793373295936</v>
      </c>
      <c r="BY42" s="270">
        <v>1</v>
      </c>
      <c r="BZ42" s="109" t="str">
        <f t="shared" ref="BZ42:CA42" si="192">VLOOKUP(BY42,BV$42:BX$49,2,FALSE)</f>
        <v>Erik Karlsson</v>
      </c>
      <c r="CA42" s="110">
        <f t="shared" si="192"/>
        <v>5.2887212403455859</v>
      </c>
      <c r="CB42" s="38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</row>
    <row r="43" spans="1:91" ht="16.5" customHeight="1" x14ac:dyDescent="0.2">
      <c r="A43" s="427" t="s">
        <v>63</v>
      </c>
      <c r="B43" s="294">
        <v>81</v>
      </c>
      <c r="C43" s="295">
        <v>66</v>
      </c>
      <c r="D43" s="296">
        <v>43</v>
      </c>
      <c r="E43" s="297">
        <v>20</v>
      </c>
      <c r="F43" s="298">
        <v>12</v>
      </c>
      <c r="G43" s="47">
        <v>8</v>
      </c>
      <c r="H43" s="299">
        <f t="shared" si="178"/>
        <v>19.012345679012345</v>
      </c>
      <c r="I43" s="300">
        <f t="shared" si="152"/>
        <v>14</v>
      </c>
      <c r="J43" s="301">
        <f t="shared" si="153"/>
        <v>14.325581395348838</v>
      </c>
      <c r="K43" s="302">
        <f t="shared" si="179"/>
        <v>7.2283069018129558</v>
      </c>
      <c r="L43" s="303">
        <f t="shared" si="154"/>
        <v>5.0966870563251012</v>
      </c>
      <c r="M43" s="304">
        <f t="shared" si="155"/>
        <v>4.9833632149874836</v>
      </c>
      <c r="N43" s="305">
        <f t="shared" si="180"/>
        <v>-0.40528088444658561</v>
      </c>
      <c r="O43" s="54">
        <f t="shared" si="156"/>
        <v>-2.3107203510823062</v>
      </c>
      <c r="P43" s="306">
        <f t="shared" si="157"/>
        <v>-2.2630135966067195</v>
      </c>
      <c r="Q43" s="297">
        <v>33</v>
      </c>
      <c r="R43" s="298">
        <v>41</v>
      </c>
      <c r="S43" s="47">
        <v>20</v>
      </c>
      <c r="T43" s="307">
        <f t="shared" si="181"/>
        <v>31.37037037037037</v>
      </c>
      <c r="U43" s="308">
        <f t="shared" si="158"/>
        <v>47.833333333333336</v>
      </c>
      <c r="V43" s="309">
        <f t="shared" si="159"/>
        <v>35.813953488372093</v>
      </c>
      <c r="W43" s="310">
        <f t="shared" si="182"/>
        <v>6.7929771947433331</v>
      </c>
      <c r="X43" s="284">
        <f t="shared" si="160"/>
        <v>10.46523751197484</v>
      </c>
      <c r="Y43" s="311">
        <f t="shared" si="161"/>
        <v>7.0840380449594358</v>
      </c>
      <c r="Z43" s="33">
        <f t="shared" si="183"/>
        <v>-0.84061059151620832</v>
      </c>
      <c r="AA43" s="312">
        <f t="shared" si="162"/>
        <v>3.0578301045674321</v>
      </c>
      <c r="AB43" s="313">
        <f t="shared" si="163"/>
        <v>-0.16233876663476732</v>
      </c>
      <c r="AC43" s="297">
        <v>24</v>
      </c>
      <c r="AD43" s="298">
        <v>19</v>
      </c>
      <c r="AE43" s="47">
        <v>10</v>
      </c>
      <c r="AF43" s="307">
        <f t="shared" si="184"/>
        <v>22.814814814814813</v>
      </c>
      <c r="AG43" s="308">
        <f t="shared" si="164"/>
        <v>22.166666666666668</v>
      </c>
      <c r="AH43" s="309">
        <f t="shared" si="165"/>
        <v>17.906976744186046</v>
      </c>
      <c r="AI43" s="310">
        <f t="shared" si="185"/>
        <v>9.7688729716805316</v>
      </c>
      <c r="AJ43" s="284">
        <f t="shared" si="166"/>
        <v>9.744703801323757</v>
      </c>
      <c r="AK43" s="311">
        <f t="shared" si="167"/>
        <v>6.5695482419053093</v>
      </c>
      <c r="AL43" s="33">
        <f t="shared" si="186"/>
        <v>2.1352851854209902</v>
      </c>
      <c r="AM43" s="312">
        <f t="shared" si="168"/>
        <v>2.3372963939163496</v>
      </c>
      <c r="AN43" s="313">
        <f t="shared" si="169"/>
        <v>-0.67682856968889382</v>
      </c>
      <c r="AO43" s="297">
        <v>347</v>
      </c>
      <c r="AP43" s="298">
        <v>223</v>
      </c>
      <c r="AQ43" s="47">
        <v>142</v>
      </c>
      <c r="AR43" s="307">
        <f t="shared" si="187"/>
        <v>329.8641975308642</v>
      </c>
      <c r="AS43" s="308">
        <f t="shared" si="170"/>
        <v>260.16666666666669</v>
      </c>
      <c r="AT43" s="309">
        <f t="shared" si="171"/>
        <v>254.27906976744185</v>
      </c>
      <c r="AU43" s="310">
        <f t="shared" si="188"/>
        <v>12.781120387094948</v>
      </c>
      <c r="AV43" s="284">
        <f t="shared" si="172"/>
        <v>9.8124437459458385</v>
      </c>
      <c r="AW43" s="311">
        <f t="shared" si="173"/>
        <v>9.3678864729431801</v>
      </c>
      <c r="AX43" s="33">
        <f t="shared" si="189"/>
        <v>5.1475326008354063</v>
      </c>
      <c r="AY43" s="312">
        <f t="shared" si="174"/>
        <v>2.405036338538431</v>
      </c>
      <c r="AZ43" s="313">
        <f t="shared" si="175"/>
        <v>2.121509661348977</v>
      </c>
      <c r="BA43" s="314">
        <f t="shared" si="190"/>
        <v>6.0369263102936026</v>
      </c>
      <c r="BB43" s="315">
        <f t="shared" si="176"/>
        <v>5.4894424859399065</v>
      </c>
      <c r="BC43" s="40">
        <f t="shared" si="177"/>
        <v>-0.98067127158140366</v>
      </c>
      <c r="BD43" s="122">
        <f t="shared" si="191"/>
        <v>10.545697524652105</v>
      </c>
      <c r="BE43" s="287">
        <f t="shared" si="50"/>
        <v>3.5152325082173683</v>
      </c>
      <c r="BF43" s="112" t="str">
        <f t="shared" si="138"/>
        <v>Dustin Byfuglien</v>
      </c>
      <c r="BG43" s="128"/>
      <c r="BH43" s="405">
        <f t="shared" ref="BH43:BH49" si="193">RANK(BJ43,BJ$42:BJ$49)</f>
        <v>3</v>
      </c>
      <c r="BI43" s="65" t="str">
        <f t="shared" si="146"/>
        <v>Dustin Byfuglien</v>
      </c>
      <c r="BJ43" s="114">
        <f t="shared" si="147"/>
        <v>-0.98067127158140366</v>
      </c>
      <c r="BK43" s="236">
        <f>BK42+1</f>
        <v>2</v>
      </c>
      <c r="BL43" s="189" t="str">
        <f t="shared" ref="BL43:BM49" si="194">VLOOKUP(BK43,BH$42:BJ$49,2,FALSE)</f>
        <v>Erik Karlsson</v>
      </c>
      <c r="BM43" s="73">
        <f t="shared" si="194"/>
        <v>7.4650069784208783</v>
      </c>
      <c r="BN43" s="81"/>
      <c r="BO43" s="83">
        <f t="shared" ref="BO43:BO49" si="195">RANK(BQ43,BQ$42:BQ$49)</f>
        <v>2</v>
      </c>
      <c r="BP43" s="65" t="str">
        <f t="shared" si="148"/>
        <v>Dustin Byfuglien</v>
      </c>
      <c r="BQ43" s="105">
        <f t="shared" si="149"/>
        <v>10.545697524652105</v>
      </c>
      <c r="BR43" s="236">
        <f>BR42+1</f>
        <v>2</v>
      </c>
      <c r="BS43" s="71" t="str">
        <f t="shared" ref="BS43:BT49" si="196">VLOOKUP(BR43,BO$42:BQ$49,2,FALSE)</f>
        <v>Dustin Byfuglien</v>
      </c>
      <c r="BT43" s="73">
        <f t="shared" si="196"/>
        <v>10.545697524652105</v>
      </c>
      <c r="BU43" s="84"/>
      <c r="BV43" s="203">
        <f t="shared" ref="BV43:BV49" si="197">RANK(BX43,BX$42:BX$49)</f>
        <v>2</v>
      </c>
      <c r="BW43" s="71" t="str">
        <f t="shared" si="150"/>
        <v>Dustin Byfuglien</v>
      </c>
      <c r="BX43" s="73">
        <f t="shared" si="151"/>
        <v>3.5152325082173683</v>
      </c>
      <c r="BY43" s="236">
        <f>BY42+1</f>
        <v>2</v>
      </c>
      <c r="BZ43" s="71" t="str">
        <f t="shared" ref="BZ43:BZ49" si="198">VLOOKUP(BY43,BV$42:BX$49,2,FALSE)</f>
        <v>Dustin Byfuglien</v>
      </c>
      <c r="CA43" s="73">
        <f t="shared" ref="CA43:CA49" si="199">VLOOKUP(BZ43,BW$42:BY$49,2,FALSE)</f>
        <v>3.5152325082173683</v>
      </c>
      <c r="CB43" s="38"/>
      <c r="CC43" s="41"/>
      <c r="CD43" s="41"/>
      <c r="CE43" s="41"/>
      <c r="CF43" s="41"/>
      <c r="CG43" s="41"/>
      <c r="CH43" s="41"/>
      <c r="CI43" s="41"/>
      <c r="CJ43" s="41"/>
      <c r="CK43" s="41"/>
      <c r="CL43" s="41"/>
      <c r="CM43" s="41"/>
    </row>
    <row r="44" spans="1:91" ht="16.5" customHeight="1" x14ac:dyDescent="0.2">
      <c r="A44" s="427" t="s">
        <v>64</v>
      </c>
      <c r="B44" s="294">
        <v>51</v>
      </c>
      <c r="C44" s="295">
        <v>82</v>
      </c>
      <c r="D44" s="296">
        <v>45</v>
      </c>
      <c r="E44" s="297">
        <v>8</v>
      </c>
      <c r="F44" s="298">
        <v>11</v>
      </c>
      <c r="G44" s="47">
        <v>8</v>
      </c>
      <c r="H44" s="299">
        <f t="shared" si="178"/>
        <v>12.078431372549019</v>
      </c>
      <c r="I44" s="300">
        <f t="shared" si="152"/>
        <v>10.329268292682928</v>
      </c>
      <c r="J44" s="301">
        <f t="shared" si="153"/>
        <v>13.68888888888889</v>
      </c>
      <c r="K44" s="302">
        <f t="shared" si="179"/>
        <v>4.5921008552694067</v>
      </c>
      <c r="L44" s="303">
        <f t="shared" si="154"/>
        <v>3.7603605720447399</v>
      </c>
      <c r="M44" s="304">
        <f t="shared" si="155"/>
        <v>4.7618804054324846</v>
      </c>
      <c r="N44" s="305">
        <f t="shared" si="180"/>
        <v>-3.0414869309901347</v>
      </c>
      <c r="O44" s="54">
        <f t="shared" si="156"/>
        <v>-3.6470468353626675</v>
      </c>
      <c r="P44" s="306">
        <f t="shared" si="157"/>
        <v>-2.4844964061617185</v>
      </c>
      <c r="Q44" s="297">
        <v>25</v>
      </c>
      <c r="R44" s="298">
        <v>38</v>
      </c>
      <c r="S44" s="47">
        <v>14</v>
      </c>
      <c r="T44" s="307">
        <f t="shared" si="181"/>
        <v>37.745098039215684</v>
      </c>
      <c r="U44" s="308">
        <f t="shared" si="158"/>
        <v>35.682926829268297</v>
      </c>
      <c r="V44" s="309">
        <f t="shared" si="159"/>
        <v>23.955555555555556</v>
      </c>
      <c r="W44" s="310">
        <f t="shared" si="182"/>
        <v>8.1733682824451872</v>
      </c>
      <c r="X44" s="284">
        <f t="shared" si="160"/>
        <v>7.806905318272725</v>
      </c>
      <c r="Y44" s="311">
        <f t="shared" si="161"/>
        <v>4.7384343367395338</v>
      </c>
      <c r="Z44" s="33">
        <f t="shared" si="183"/>
        <v>0.53978049618564583</v>
      </c>
      <c r="AA44" s="312">
        <f t="shared" si="162"/>
        <v>0.39949791086531761</v>
      </c>
      <c r="AB44" s="313">
        <f t="shared" si="163"/>
        <v>-2.5079424748546693</v>
      </c>
      <c r="AC44" s="297">
        <v>17</v>
      </c>
      <c r="AD44" s="298">
        <v>22</v>
      </c>
      <c r="AE44" s="47">
        <v>10</v>
      </c>
      <c r="AF44" s="307">
        <f t="shared" si="184"/>
        <v>25.666666666666664</v>
      </c>
      <c r="AG44" s="308">
        <f t="shared" si="164"/>
        <v>20.658536585365855</v>
      </c>
      <c r="AH44" s="309">
        <f t="shared" si="165"/>
        <v>17.111111111111111</v>
      </c>
      <c r="AI44" s="310">
        <f t="shared" si="185"/>
        <v>10.989982093140597</v>
      </c>
      <c r="AJ44" s="284">
        <f t="shared" si="166"/>
        <v>9.081713683903784</v>
      </c>
      <c r="AK44" s="311">
        <f t="shared" si="167"/>
        <v>6.2775683200428505</v>
      </c>
      <c r="AL44" s="33">
        <f t="shared" si="186"/>
        <v>3.3563943068810556</v>
      </c>
      <c r="AM44" s="312">
        <f t="shared" si="168"/>
        <v>1.6743062764963765</v>
      </c>
      <c r="AN44" s="313">
        <f t="shared" si="169"/>
        <v>-0.96880849155135262</v>
      </c>
      <c r="AO44" s="297">
        <v>121</v>
      </c>
      <c r="AP44" s="298">
        <v>228</v>
      </c>
      <c r="AQ44" s="47">
        <v>113</v>
      </c>
      <c r="AR44" s="307">
        <f t="shared" si="187"/>
        <v>182.68627450980392</v>
      </c>
      <c r="AS44" s="308">
        <f t="shared" si="170"/>
        <v>214.09756097560975</v>
      </c>
      <c r="AT44" s="309">
        <f t="shared" si="171"/>
        <v>193.35555555555555</v>
      </c>
      <c r="AU44" s="310">
        <f t="shared" si="188"/>
        <v>7.0784743693234775</v>
      </c>
      <c r="AV44" s="284">
        <f t="shared" si="172"/>
        <v>8.0749017548393827</v>
      </c>
      <c r="AW44" s="311">
        <f t="shared" si="173"/>
        <v>7.1234053790345717</v>
      </c>
      <c r="AX44" s="33">
        <f t="shared" si="189"/>
        <v>-0.55511341693606386</v>
      </c>
      <c r="AY44" s="312">
        <f t="shared" si="174"/>
        <v>0.66749434743197522</v>
      </c>
      <c r="AZ44" s="313">
        <f t="shared" si="175"/>
        <v>-0.12297143255963139</v>
      </c>
      <c r="BA44" s="314">
        <f t="shared" si="190"/>
        <v>0.29957445514050285</v>
      </c>
      <c r="BB44" s="315">
        <f t="shared" si="176"/>
        <v>-0.90574830056899813</v>
      </c>
      <c r="BC44" s="40">
        <f t="shared" si="177"/>
        <v>-6.0842188051273718</v>
      </c>
      <c r="BD44" s="122">
        <f t="shared" si="191"/>
        <v>-6.6903926505558671</v>
      </c>
      <c r="BE44" s="287">
        <f t="shared" si="50"/>
        <v>-2.2301308835186222</v>
      </c>
      <c r="BF44" s="112" t="str">
        <f t="shared" si="138"/>
        <v>Alexander Edler</v>
      </c>
      <c r="BG44" s="125"/>
      <c r="BH44" s="405">
        <f t="shared" si="193"/>
        <v>4</v>
      </c>
      <c r="BI44" s="65" t="str">
        <f t="shared" si="146"/>
        <v>Alexander Edler</v>
      </c>
      <c r="BJ44" s="114">
        <f t="shared" si="147"/>
        <v>-6.0842188051273718</v>
      </c>
      <c r="BK44" s="236">
        <f t="shared" ref="BK44:BK49" si="200">BK43+1</f>
        <v>3</v>
      </c>
      <c r="BL44" s="189" t="str">
        <f t="shared" si="194"/>
        <v>Dustin Byfuglien</v>
      </c>
      <c r="BM44" s="73">
        <f t="shared" si="194"/>
        <v>-0.98067127158140366</v>
      </c>
      <c r="BN44" s="81"/>
      <c r="BO44" s="83">
        <f t="shared" si="195"/>
        <v>4</v>
      </c>
      <c r="BP44" s="65" t="str">
        <f t="shared" si="148"/>
        <v>Alexander Edler</v>
      </c>
      <c r="BQ44" s="105">
        <f t="shared" si="149"/>
        <v>-6.6903926505558671</v>
      </c>
      <c r="BR44" s="236">
        <f t="shared" ref="BR44:BR49" si="201">BR43+1</f>
        <v>3</v>
      </c>
      <c r="BS44" s="71" t="str">
        <f t="shared" si="196"/>
        <v>Jay Bouwmeester</v>
      </c>
      <c r="BT44" s="73">
        <f t="shared" si="196"/>
        <v>4.9329613249481881</v>
      </c>
      <c r="BU44" s="84"/>
      <c r="BV44" s="203">
        <f t="shared" si="197"/>
        <v>4</v>
      </c>
      <c r="BW44" s="71" t="str">
        <f t="shared" si="150"/>
        <v>Alexander Edler</v>
      </c>
      <c r="BX44" s="73">
        <f t="shared" si="151"/>
        <v>-2.2301308835186222</v>
      </c>
      <c r="BY44" s="236">
        <f t="shared" ref="BY44:BY49" si="202">BY43+1</f>
        <v>3</v>
      </c>
      <c r="BZ44" s="71" t="str">
        <f t="shared" si="198"/>
        <v>Jay Bouwmeester</v>
      </c>
      <c r="CA44" s="73">
        <f t="shared" si="199"/>
        <v>1.6443204416493959</v>
      </c>
      <c r="CB44" s="38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</row>
    <row r="45" spans="1:91" ht="16.5" customHeight="1" x14ac:dyDescent="0.2">
      <c r="A45" s="427" t="s">
        <v>65</v>
      </c>
      <c r="B45" s="294">
        <v>82</v>
      </c>
      <c r="C45" s="295">
        <v>82</v>
      </c>
      <c r="D45" s="296">
        <v>48</v>
      </c>
      <c r="E45" s="297">
        <v>7</v>
      </c>
      <c r="F45" s="298">
        <v>9</v>
      </c>
      <c r="G45" s="47">
        <v>6</v>
      </c>
      <c r="H45" s="299">
        <f t="shared" si="178"/>
        <v>6.5731707317073171</v>
      </c>
      <c r="I45" s="300">
        <f t="shared" si="152"/>
        <v>8.4512195121951219</v>
      </c>
      <c r="J45" s="301">
        <f t="shared" si="153"/>
        <v>9.625</v>
      </c>
      <c r="K45" s="302">
        <f t="shared" si="179"/>
        <v>2.4990548861755766</v>
      </c>
      <c r="L45" s="303">
        <f t="shared" si="154"/>
        <v>3.076658649854787</v>
      </c>
      <c r="M45" s="304">
        <f t="shared" si="155"/>
        <v>3.3481971600697156</v>
      </c>
      <c r="N45" s="305">
        <f t="shared" si="180"/>
        <v>-5.1345329000839648</v>
      </c>
      <c r="O45" s="54">
        <f t="shared" si="156"/>
        <v>-4.3307487575526205</v>
      </c>
      <c r="P45" s="306">
        <f t="shared" si="157"/>
        <v>-3.8981796515244875</v>
      </c>
      <c r="Q45" s="297">
        <v>30</v>
      </c>
      <c r="R45" s="298">
        <v>23</v>
      </c>
      <c r="S45" s="47">
        <v>16</v>
      </c>
      <c r="T45" s="307">
        <f t="shared" si="181"/>
        <v>28.170731707317074</v>
      </c>
      <c r="U45" s="308">
        <f t="shared" si="158"/>
        <v>21.59756097560976</v>
      </c>
      <c r="V45" s="309">
        <f t="shared" si="159"/>
        <v>25.666666666666664</v>
      </c>
      <c r="W45" s="310">
        <f t="shared" si="182"/>
        <v>6.1001236449468959</v>
      </c>
      <c r="X45" s="284">
        <f t="shared" si="160"/>
        <v>4.7252321663229653</v>
      </c>
      <c r="Y45" s="311">
        <f t="shared" si="161"/>
        <v>5.076893932220929</v>
      </c>
      <c r="Z45" s="33">
        <f t="shared" si="183"/>
        <v>-1.5334641413126455</v>
      </c>
      <c r="AA45" s="312">
        <f t="shared" si="162"/>
        <v>-2.6821752410844422</v>
      </c>
      <c r="AB45" s="313">
        <f t="shared" si="163"/>
        <v>-2.1694828793732741</v>
      </c>
      <c r="AC45" s="297">
        <v>6</v>
      </c>
      <c r="AD45" s="298">
        <v>7</v>
      </c>
      <c r="AE45" s="47">
        <v>5</v>
      </c>
      <c r="AF45" s="307">
        <f t="shared" si="184"/>
        <v>5.6341463414634143</v>
      </c>
      <c r="AG45" s="308">
        <f t="shared" si="164"/>
        <v>6.5731707317073171</v>
      </c>
      <c r="AH45" s="309">
        <f t="shared" si="165"/>
        <v>8.0208333333333339</v>
      </c>
      <c r="AI45" s="310">
        <f t="shared" si="185"/>
        <v>2.4124350936162284</v>
      </c>
      <c r="AJ45" s="284">
        <f t="shared" si="166"/>
        <v>2.8896361721512038</v>
      </c>
      <c r="AK45" s="311">
        <f t="shared" si="167"/>
        <v>2.9426101500200867</v>
      </c>
      <c r="AL45" s="33">
        <f t="shared" si="186"/>
        <v>-5.2211526926433134</v>
      </c>
      <c r="AM45" s="312">
        <f t="shared" si="168"/>
        <v>-4.5177712352562036</v>
      </c>
      <c r="AN45" s="313">
        <f t="shared" si="169"/>
        <v>-4.3037666615741159</v>
      </c>
      <c r="AO45" s="297">
        <v>144</v>
      </c>
      <c r="AP45" s="298">
        <v>152</v>
      </c>
      <c r="AQ45" s="47">
        <v>97</v>
      </c>
      <c r="AR45" s="307">
        <f t="shared" si="187"/>
        <v>135.21951219512195</v>
      </c>
      <c r="AS45" s="308">
        <f t="shared" si="170"/>
        <v>142.73170731707319</v>
      </c>
      <c r="AT45" s="309">
        <f t="shared" si="171"/>
        <v>155.60416666666669</v>
      </c>
      <c r="AU45" s="310">
        <f t="shared" si="188"/>
        <v>5.2392981020269715</v>
      </c>
      <c r="AV45" s="284">
        <f t="shared" si="172"/>
        <v>5.3832678365595896</v>
      </c>
      <c r="AW45" s="311">
        <f t="shared" si="173"/>
        <v>5.7326077580173145</v>
      </c>
      <c r="AX45" s="33">
        <f t="shared" si="189"/>
        <v>-2.3942896842325698</v>
      </c>
      <c r="AY45" s="312">
        <f t="shared" si="174"/>
        <v>-2.0241395708478178</v>
      </c>
      <c r="AZ45" s="313">
        <f t="shared" si="175"/>
        <v>-1.5137690535768886</v>
      </c>
      <c r="BA45" s="314">
        <f t="shared" si="190"/>
        <v>-14.283439418272494</v>
      </c>
      <c r="BB45" s="315">
        <f t="shared" si="176"/>
        <v>-13.554834804741084</v>
      </c>
      <c r="BC45" s="40">
        <f t="shared" si="177"/>
        <v>-11.885198246048766</v>
      </c>
      <c r="BD45" s="122">
        <f t="shared" si="191"/>
        <v>-39.723472469062344</v>
      </c>
      <c r="BE45" s="287">
        <f t="shared" si="50"/>
        <v>-13.241157489687447</v>
      </c>
      <c r="BF45" s="112" t="str">
        <f t="shared" si="138"/>
        <v>John Carlson</v>
      </c>
      <c r="BG45" s="125"/>
      <c r="BH45" s="405">
        <f t="shared" si="193"/>
        <v>6</v>
      </c>
      <c r="BI45" s="65" t="str">
        <f t="shared" si="146"/>
        <v>John Carlson</v>
      </c>
      <c r="BJ45" s="114">
        <f t="shared" si="147"/>
        <v>-11.885198246048766</v>
      </c>
      <c r="BK45" s="236">
        <f t="shared" si="200"/>
        <v>4</v>
      </c>
      <c r="BL45" s="189" t="str">
        <f t="shared" si="194"/>
        <v>Alexander Edler</v>
      </c>
      <c r="BM45" s="73">
        <f t="shared" si="194"/>
        <v>-6.0842188051273718</v>
      </c>
      <c r="BN45" s="81"/>
      <c r="BO45" s="83">
        <f t="shared" si="195"/>
        <v>7</v>
      </c>
      <c r="BP45" s="65" t="str">
        <f t="shared" si="148"/>
        <v>John Carlson</v>
      </c>
      <c r="BQ45" s="105">
        <f t="shared" si="149"/>
        <v>-39.723472469062344</v>
      </c>
      <c r="BR45" s="236">
        <f t="shared" si="201"/>
        <v>4</v>
      </c>
      <c r="BS45" s="71" t="str">
        <f t="shared" si="196"/>
        <v>Alexander Edler</v>
      </c>
      <c r="BT45" s="73">
        <f t="shared" si="196"/>
        <v>-6.6903926505558671</v>
      </c>
      <c r="BU45" s="84"/>
      <c r="BV45" s="203">
        <f t="shared" si="197"/>
        <v>6</v>
      </c>
      <c r="BW45" s="71" t="str">
        <f t="shared" si="150"/>
        <v>John Carlson</v>
      </c>
      <c r="BX45" s="73">
        <f t="shared" si="151"/>
        <v>-13.241157489687447</v>
      </c>
      <c r="BY45" s="236">
        <f t="shared" si="202"/>
        <v>4</v>
      </c>
      <c r="BZ45" s="71" t="str">
        <f t="shared" si="198"/>
        <v>Alexander Edler</v>
      </c>
      <c r="CA45" s="73">
        <f t="shared" si="199"/>
        <v>-2.2301308835186222</v>
      </c>
      <c r="CB45" s="38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</row>
    <row r="46" spans="1:91" ht="16.5" customHeight="1" x14ac:dyDescent="0.2">
      <c r="A46" s="427" t="s">
        <v>66</v>
      </c>
      <c r="B46" s="294">
        <v>79</v>
      </c>
      <c r="C46" s="295">
        <v>61</v>
      </c>
      <c r="D46" s="296">
        <v>44</v>
      </c>
      <c r="E46" s="297">
        <v>3</v>
      </c>
      <c r="F46" s="298">
        <v>5</v>
      </c>
      <c r="G46" s="47">
        <v>4</v>
      </c>
      <c r="H46" s="299">
        <f t="shared" si="178"/>
        <v>2.9240506329113924</v>
      </c>
      <c r="I46" s="300">
        <f t="shared" si="152"/>
        <v>6.3114754098360653</v>
      </c>
      <c r="J46" s="301">
        <f t="shared" si="153"/>
        <v>7</v>
      </c>
      <c r="K46" s="302">
        <f t="shared" si="179"/>
        <v>1.1116953019876887</v>
      </c>
      <c r="L46" s="303">
        <f t="shared" si="154"/>
        <v>2.2976867876875455</v>
      </c>
      <c r="M46" s="304">
        <f t="shared" si="155"/>
        <v>2.4350524800507025</v>
      </c>
      <c r="N46" s="305">
        <f t="shared" si="180"/>
        <v>-6.5218924842718522</v>
      </c>
      <c r="O46" s="54">
        <f t="shared" si="156"/>
        <v>-5.1097206197198624</v>
      </c>
      <c r="P46" s="306">
        <f t="shared" si="157"/>
        <v>-4.811324331543501</v>
      </c>
      <c r="Q46" s="297">
        <v>23</v>
      </c>
      <c r="R46" s="298">
        <v>18</v>
      </c>
      <c r="S46" s="47">
        <v>16</v>
      </c>
      <c r="T46" s="307">
        <f t="shared" si="181"/>
        <v>22.417721518987342</v>
      </c>
      <c r="U46" s="308">
        <f t="shared" si="158"/>
        <v>22.721311475409834</v>
      </c>
      <c r="V46" s="309">
        <f t="shared" si="159"/>
        <v>28</v>
      </c>
      <c r="W46" s="310">
        <f t="shared" si="182"/>
        <v>4.8543599976244076</v>
      </c>
      <c r="X46" s="284">
        <f t="shared" si="160"/>
        <v>4.971092428718956</v>
      </c>
      <c r="Y46" s="311">
        <f t="shared" si="161"/>
        <v>5.5384297442410135</v>
      </c>
      <c r="Z46" s="33">
        <f t="shared" si="183"/>
        <v>-2.7792277886351338</v>
      </c>
      <c r="AA46" s="312">
        <f t="shared" si="162"/>
        <v>-2.4363149786884515</v>
      </c>
      <c r="AB46" s="313">
        <f t="shared" si="163"/>
        <v>-1.7079470673531896</v>
      </c>
      <c r="AC46" s="297">
        <v>3</v>
      </c>
      <c r="AD46" s="298">
        <v>4</v>
      </c>
      <c r="AE46" s="47">
        <v>2</v>
      </c>
      <c r="AF46" s="307">
        <f t="shared" si="184"/>
        <v>2.9240506329113924</v>
      </c>
      <c r="AG46" s="308">
        <f t="shared" si="164"/>
        <v>5.0491803278688527</v>
      </c>
      <c r="AH46" s="309">
        <f t="shared" si="165"/>
        <v>3.5</v>
      </c>
      <c r="AI46" s="310">
        <f t="shared" si="185"/>
        <v>1.2520232764337391</v>
      </c>
      <c r="AJ46" s="284">
        <f t="shared" si="166"/>
        <v>2.219673687273056</v>
      </c>
      <c r="AK46" s="311">
        <f t="shared" si="167"/>
        <v>1.2840480654633104</v>
      </c>
      <c r="AL46" s="33">
        <f t="shared" si="186"/>
        <v>-6.381564509825802</v>
      </c>
      <c r="AM46" s="312">
        <f t="shared" si="168"/>
        <v>-5.1877337201343519</v>
      </c>
      <c r="AN46" s="313">
        <f t="shared" si="169"/>
        <v>-5.9623287461308925</v>
      </c>
      <c r="AO46" s="297">
        <v>101</v>
      </c>
      <c r="AP46" s="298">
        <v>82</v>
      </c>
      <c r="AQ46" s="47">
        <v>76</v>
      </c>
      <c r="AR46" s="307">
        <f t="shared" si="187"/>
        <v>98.443037974683534</v>
      </c>
      <c r="AS46" s="308">
        <f t="shared" si="170"/>
        <v>103.50819672131146</v>
      </c>
      <c r="AT46" s="309">
        <f t="shared" si="171"/>
        <v>133</v>
      </c>
      <c r="AU46" s="310">
        <f t="shared" si="188"/>
        <v>3.8143342898195658</v>
      </c>
      <c r="AV46" s="284">
        <f t="shared" si="172"/>
        <v>3.9039142507578379</v>
      </c>
      <c r="AW46" s="311">
        <f t="shared" si="173"/>
        <v>4.8998484304702812</v>
      </c>
      <c r="AX46" s="33">
        <f t="shared" si="189"/>
        <v>-3.8192534964399756</v>
      </c>
      <c r="AY46" s="312">
        <f t="shared" si="174"/>
        <v>-3.5034931566495695</v>
      </c>
      <c r="AZ46" s="313">
        <f t="shared" si="175"/>
        <v>-2.3465283811239219</v>
      </c>
      <c r="BA46" s="314">
        <f t="shared" si="190"/>
        <v>-19.501938279172762</v>
      </c>
      <c r="BB46" s="315">
        <f t="shared" si="176"/>
        <v>-16.237262475192235</v>
      </c>
      <c r="BC46" s="40">
        <f t="shared" si="177"/>
        <v>-14.828128526151504</v>
      </c>
      <c r="BD46" s="122">
        <f t="shared" si="191"/>
        <v>-50.567329280516503</v>
      </c>
      <c r="BE46" s="287">
        <f t="shared" si="50"/>
        <v>-16.855776426838833</v>
      </c>
      <c r="BF46" s="112" t="str">
        <f t="shared" si="138"/>
        <v>Victor Hedman</v>
      </c>
      <c r="BG46" s="125"/>
      <c r="BH46" s="405">
        <f t="shared" si="193"/>
        <v>8</v>
      </c>
      <c r="BI46" s="65" t="str">
        <f t="shared" si="146"/>
        <v>Victor Hedman</v>
      </c>
      <c r="BJ46" s="114">
        <f t="shared" si="147"/>
        <v>-14.828128526151504</v>
      </c>
      <c r="BK46" s="236">
        <f t="shared" si="200"/>
        <v>5</v>
      </c>
      <c r="BL46" s="189" t="str">
        <f t="shared" si="194"/>
        <v>Alex Pietrangelo</v>
      </c>
      <c r="BM46" s="73">
        <f t="shared" si="194"/>
        <v>-10.759478732601528</v>
      </c>
      <c r="BN46" s="81"/>
      <c r="BO46" s="83">
        <f t="shared" si="195"/>
        <v>8</v>
      </c>
      <c r="BP46" s="65" t="str">
        <f t="shared" si="148"/>
        <v>Victor Hedman</v>
      </c>
      <c r="BQ46" s="105">
        <f t="shared" si="149"/>
        <v>-50.567329280516503</v>
      </c>
      <c r="BR46" s="236">
        <f t="shared" si="201"/>
        <v>5</v>
      </c>
      <c r="BS46" s="71" t="str">
        <f t="shared" si="196"/>
        <v>Alex Pietrangelo</v>
      </c>
      <c r="BT46" s="73">
        <f t="shared" si="196"/>
        <v>-18.634138011988782</v>
      </c>
      <c r="BU46" s="84"/>
      <c r="BV46" s="203">
        <f t="shared" si="197"/>
        <v>8</v>
      </c>
      <c r="BW46" s="71" t="str">
        <f t="shared" si="150"/>
        <v>Victor Hedman</v>
      </c>
      <c r="BX46" s="73">
        <f t="shared" si="151"/>
        <v>-16.855776426838833</v>
      </c>
      <c r="BY46" s="236">
        <f t="shared" si="202"/>
        <v>5</v>
      </c>
      <c r="BZ46" s="71" t="str">
        <f t="shared" si="198"/>
        <v>Alex Pietrangelo</v>
      </c>
      <c r="CA46" s="73">
        <f t="shared" si="199"/>
        <v>-6.2113793373295936</v>
      </c>
      <c r="CB46" s="38"/>
      <c r="CC46" s="41"/>
      <c r="CD46" s="41"/>
      <c r="CE46" s="41"/>
      <c r="CF46" s="41"/>
      <c r="CG46" s="41"/>
      <c r="CH46" s="41"/>
      <c r="CI46" s="41"/>
      <c r="CJ46" s="41"/>
      <c r="CK46" s="41"/>
      <c r="CL46" s="41"/>
      <c r="CM46" s="41"/>
    </row>
    <row r="47" spans="1:91" ht="16.5" customHeight="1" x14ac:dyDescent="0.2">
      <c r="A47" s="427" t="s">
        <v>67</v>
      </c>
      <c r="B47" s="294" t="s">
        <v>57</v>
      </c>
      <c r="C47" s="295">
        <v>52</v>
      </c>
      <c r="D47" s="296">
        <v>48</v>
      </c>
      <c r="E47" s="297" t="s">
        <v>57</v>
      </c>
      <c r="F47" s="298">
        <v>5</v>
      </c>
      <c r="G47" s="47">
        <v>5</v>
      </c>
      <c r="H47" s="299" t="s">
        <v>57</v>
      </c>
      <c r="I47" s="300">
        <f t="shared" si="152"/>
        <v>7.4038461538461542</v>
      </c>
      <c r="J47" s="301">
        <f t="shared" si="153"/>
        <v>8.0208333333333339</v>
      </c>
      <c r="K47" s="302" t="s">
        <v>57</v>
      </c>
      <c r="L47" s="303">
        <f t="shared" si="154"/>
        <v>2.695363347095006</v>
      </c>
      <c r="M47" s="304">
        <f t="shared" si="155"/>
        <v>2.7901643000580965</v>
      </c>
      <c r="N47" s="305" t="s">
        <v>57</v>
      </c>
      <c r="O47" s="54">
        <f t="shared" si="156"/>
        <v>-4.712044060312401</v>
      </c>
      <c r="P47" s="306">
        <f t="shared" si="157"/>
        <v>-4.4562125115361066</v>
      </c>
      <c r="Q47" s="297" t="s">
        <v>57</v>
      </c>
      <c r="R47" s="298">
        <v>11</v>
      </c>
      <c r="S47" s="47">
        <v>13</v>
      </c>
      <c r="T47" s="307" t="s">
        <v>57</v>
      </c>
      <c r="U47" s="308">
        <f t="shared" si="158"/>
        <v>16.288461538461537</v>
      </c>
      <c r="V47" s="309">
        <f t="shared" si="159"/>
        <v>20.854166666666664</v>
      </c>
      <c r="W47" s="310" t="s">
        <v>57</v>
      </c>
      <c r="X47" s="284">
        <f t="shared" si="160"/>
        <v>3.5636784398188239</v>
      </c>
      <c r="Y47" s="311">
        <f t="shared" si="161"/>
        <v>4.1249763199295044</v>
      </c>
      <c r="Z47" s="33" t="s">
        <v>57</v>
      </c>
      <c r="AA47" s="312">
        <f t="shared" si="162"/>
        <v>-3.8437289675885835</v>
      </c>
      <c r="AB47" s="313">
        <f t="shared" si="163"/>
        <v>-3.1214004916646987</v>
      </c>
      <c r="AC47" s="297" t="s">
        <v>57</v>
      </c>
      <c r="AD47" s="298">
        <v>4</v>
      </c>
      <c r="AE47" s="47">
        <v>7</v>
      </c>
      <c r="AF47" s="307" t="s">
        <v>57</v>
      </c>
      <c r="AG47" s="308">
        <f t="shared" si="164"/>
        <v>5.9230769230769234</v>
      </c>
      <c r="AH47" s="309">
        <f t="shared" si="165"/>
        <v>11.229166666666668</v>
      </c>
      <c r="AI47" s="310" t="s">
        <v>57</v>
      </c>
      <c r="AJ47" s="284">
        <f t="shared" si="166"/>
        <v>2.6038479793010851</v>
      </c>
      <c r="AK47" s="311">
        <f t="shared" si="167"/>
        <v>4.1196542100281208</v>
      </c>
      <c r="AL47" s="33" t="s">
        <v>57</v>
      </c>
      <c r="AM47" s="312">
        <f t="shared" si="168"/>
        <v>-4.8035594281063219</v>
      </c>
      <c r="AN47" s="313">
        <f t="shared" si="169"/>
        <v>-3.1267226015660823</v>
      </c>
      <c r="AO47" s="297" t="s">
        <v>57</v>
      </c>
      <c r="AP47" s="298">
        <v>64</v>
      </c>
      <c r="AQ47" s="47">
        <v>96</v>
      </c>
      <c r="AR47" s="307" t="s">
        <v>57</v>
      </c>
      <c r="AS47" s="308">
        <f t="shared" si="170"/>
        <v>94.769230769230774</v>
      </c>
      <c r="AT47" s="309">
        <f t="shared" si="171"/>
        <v>154</v>
      </c>
      <c r="AU47" s="310" t="s">
        <v>57</v>
      </c>
      <c r="AV47" s="284">
        <f t="shared" si="172"/>
        <v>3.5743154866225608</v>
      </c>
      <c r="AW47" s="311">
        <f t="shared" si="173"/>
        <v>5.6735087089655885</v>
      </c>
      <c r="AX47" s="33" t="s">
        <v>57</v>
      </c>
      <c r="AY47" s="312">
        <f t="shared" si="174"/>
        <v>-3.8330919207848466</v>
      </c>
      <c r="AZ47" s="313">
        <f t="shared" si="175"/>
        <v>-1.5728681026286147</v>
      </c>
      <c r="BA47" s="314" t="s">
        <v>57</v>
      </c>
      <c r="BB47" s="315">
        <f t="shared" si="176"/>
        <v>-17.192424376792154</v>
      </c>
      <c r="BC47" s="40">
        <f t="shared" si="177"/>
        <v>-12.277203707395502</v>
      </c>
      <c r="BD47" s="124">
        <f>BB47+BC47</f>
        <v>-29.469628084187654</v>
      </c>
      <c r="BE47" s="288">
        <f>(BC47+BB47)/2</f>
        <v>-14.734814042093827</v>
      </c>
      <c r="BF47" s="112" t="str">
        <f t="shared" si="138"/>
        <v>Roman Josi</v>
      </c>
      <c r="BG47" s="125"/>
      <c r="BH47" s="405">
        <f t="shared" si="193"/>
        <v>7</v>
      </c>
      <c r="BI47" s="65" t="str">
        <f t="shared" si="146"/>
        <v>Roman Josi</v>
      </c>
      <c r="BJ47" s="114">
        <f t="shared" si="147"/>
        <v>-12.277203707395502</v>
      </c>
      <c r="BK47" s="236">
        <f t="shared" si="200"/>
        <v>6</v>
      </c>
      <c r="BL47" s="189" t="str">
        <f t="shared" si="194"/>
        <v>John Carlson</v>
      </c>
      <c r="BM47" s="73">
        <f t="shared" si="194"/>
        <v>-11.885198246048766</v>
      </c>
      <c r="BN47" s="81"/>
      <c r="BO47" s="83">
        <f t="shared" si="195"/>
        <v>6</v>
      </c>
      <c r="BP47" s="65" t="str">
        <f t="shared" si="148"/>
        <v>Roman Josi</v>
      </c>
      <c r="BQ47" s="105">
        <f t="shared" si="149"/>
        <v>-29.469628084187654</v>
      </c>
      <c r="BR47" s="236">
        <f t="shared" si="201"/>
        <v>6</v>
      </c>
      <c r="BS47" s="71" t="str">
        <f t="shared" si="196"/>
        <v>Roman Josi</v>
      </c>
      <c r="BT47" s="73">
        <f t="shared" si="196"/>
        <v>-29.469628084187654</v>
      </c>
      <c r="BU47" s="84"/>
      <c r="BV47" s="203">
        <f t="shared" si="197"/>
        <v>7</v>
      </c>
      <c r="BW47" s="71" t="str">
        <f t="shared" si="150"/>
        <v>Roman Josi</v>
      </c>
      <c r="BX47" s="73">
        <f t="shared" si="151"/>
        <v>-14.734814042093827</v>
      </c>
      <c r="BY47" s="236">
        <f t="shared" si="202"/>
        <v>6</v>
      </c>
      <c r="BZ47" s="71" t="str">
        <f t="shared" si="198"/>
        <v>John Carlson</v>
      </c>
      <c r="CA47" s="73">
        <f t="shared" si="199"/>
        <v>-13.241157489687447</v>
      </c>
      <c r="CB47" s="38"/>
      <c r="CC47" s="41"/>
      <c r="CD47" s="41"/>
      <c r="CE47" s="41"/>
      <c r="CF47" s="41"/>
      <c r="CG47" s="41"/>
      <c r="CH47" s="41"/>
      <c r="CI47" s="41"/>
      <c r="CJ47" s="41"/>
      <c r="CK47" s="41"/>
      <c r="CL47" s="41"/>
      <c r="CM47" s="41"/>
    </row>
    <row r="48" spans="1:91" ht="16.5" customHeight="1" x14ac:dyDescent="0.2">
      <c r="A48" s="427" t="s">
        <v>61</v>
      </c>
      <c r="B48" s="294">
        <v>82</v>
      </c>
      <c r="C48" s="295">
        <v>33</v>
      </c>
      <c r="D48" s="296">
        <v>14</v>
      </c>
      <c r="E48" s="297">
        <v>5</v>
      </c>
      <c r="F48" s="298">
        <v>6</v>
      </c>
      <c r="G48" s="47">
        <v>7</v>
      </c>
      <c r="H48" s="299">
        <f>(E48/B48)*77</f>
        <v>4.6951219512195124</v>
      </c>
      <c r="I48" s="300">
        <f t="shared" si="152"/>
        <v>14</v>
      </c>
      <c r="J48" s="301">
        <f t="shared" si="153"/>
        <v>38.5</v>
      </c>
      <c r="K48" s="302">
        <f>(H48/(H$150))*1000</f>
        <v>1.7850392044111263</v>
      </c>
      <c r="L48" s="303">
        <f t="shared" si="154"/>
        <v>5.0966870563251012</v>
      </c>
      <c r="M48" s="304">
        <f t="shared" si="155"/>
        <v>13.392788640278862</v>
      </c>
      <c r="N48" s="305">
        <f>(K48-E$151)</f>
        <v>-5.8485485818484149</v>
      </c>
      <c r="O48" s="54">
        <f t="shared" si="156"/>
        <v>-2.3107203510823062</v>
      </c>
      <c r="P48" s="306">
        <f t="shared" si="157"/>
        <v>6.1464118286846592</v>
      </c>
      <c r="Q48" s="297">
        <v>24</v>
      </c>
      <c r="R48" s="298">
        <v>9</v>
      </c>
      <c r="S48" s="47">
        <v>15</v>
      </c>
      <c r="T48" s="307">
        <f>(Q48/B48)*77</f>
        <v>22.536585365853657</v>
      </c>
      <c r="U48" s="308">
        <f t="shared" si="158"/>
        <v>21</v>
      </c>
      <c r="V48" s="309">
        <f t="shared" si="159"/>
        <v>82.5</v>
      </c>
      <c r="W48" s="310">
        <f>(T48/T$150)*1000</f>
        <v>4.8800989159575163</v>
      </c>
      <c r="X48" s="284">
        <f t="shared" si="160"/>
        <v>4.5944945174523681</v>
      </c>
      <c r="Y48" s="311">
        <f t="shared" si="161"/>
        <v>16.318587639281557</v>
      </c>
      <c r="Z48" s="33">
        <f>(W48-E$151)</f>
        <v>-2.753488870302025</v>
      </c>
      <c r="AA48" s="312">
        <f t="shared" si="162"/>
        <v>-2.8129128899550393</v>
      </c>
      <c r="AB48" s="313">
        <f t="shared" si="163"/>
        <v>9.0722108276873534</v>
      </c>
      <c r="AC48" s="297">
        <v>10</v>
      </c>
      <c r="AD48" s="298">
        <v>5</v>
      </c>
      <c r="AE48" s="47">
        <v>7</v>
      </c>
      <c r="AF48" s="307">
        <f>(AC48/B48)*77</f>
        <v>9.3902439024390247</v>
      </c>
      <c r="AG48" s="308">
        <f t="shared" si="164"/>
        <v>11.666666666666668</v>
      </c>
      <c r="AH48" s="309">
        <f t="shared" si="165"/>
        <v>38.5</v>
      </c>
      <c r="AI48" s="310">
        <f>((AF48/AF$150)*1000)</f>
        <v>4.0207251560270478</v>
      </c>
      <c r="AJ48" s="284">
        <f t="shared" si="166"/>
        <v>5.1287914743809253</v>
      </c>
      <c r="AK48" s="311">
        <f t="shared" si="167"/>
        <v>14.124528720096414</v>
      </c>
      <c r="AL48" s="33">
        <f>(AI48-E$151)</f>
        <v>-3.6128626302324935</v>
      </c>
      <c r="AM48" s="312">
        <f t="shared" si="168"/>
        <v>-2.2786159330264821</v>
      </c>
      <c r="AN48" s="313">
        <f t="shared" si="169"/>
        <v>6.8781519085022111</v>
      </c>
      <c r="AO48" s="297">
        <v>107</v>
      </c>
      <c r="AP48" s="298">
        <v>55</v>
      </c>
      <c r="AQ48" s="47">
        <v>79</v>
      </c>
      <c r="AR48" s="307">
        <f>(AO48/B48)*77</f>
        <v>100.47560975609757</v>
      </c>
      <c r="AS48" s="308">
        <f t="shared" si="170"/>
        <v>128.33333333333334</v>
      </c>
      <c r="AT48" s="309">
        <f t="shared" si="171"/>
        <v>434.50000000000006</v>
      </c>
      <c r="AU48" s="310">
        <f>(AR48/AR$150)*1000</f>
        <v>3.8930895619228201</v>
      </c>
      <c r="AV48" s="284">
        <f t="shared" si="172"/>
        <v>4.8402188881347179</v>
      </c>
      <c r="AW48" s="311">
        <f t="shared" si="173"/>
        <v>16.007399571724338</v>
      </c>
      <c r="AX48" s="33">
        <f>(AU48-E$151)</f>
        <v>-3.7404982243367213</v>
      </c>
      <c r="AY48" s="312">
        <f t="shared" si="174"/>
        <v>-2.5671885192726895</v>
      </c>
      <c r="AZ48" s="313">
        <f t="shared" si="175"/>
        <v>8.7610227601301354</v>
      </c>
      <c r="BA48" s="314">
        <f>(((AX48+AL48)+Z48)+N48)</f>
        <v>-15.955398306719655</v>
      </c>
      <c r="BB48" s="315">
        <f t="shared" si="176"/>
        <v>-9.9694376933365163</v>
      </c>
      <c r="BC48" s="40">
        <f t="shared" si="177"/>
        <v>30.857797325004359</v>
      </c>
      <c r="BD48" s="122">
        <f>(BA48+BB48)+BC48</f>
        <v>4.9329613249481881</v>
      </c>
      <c r="BE48" s="287">
        <f t="shared" si="50"/>
        <v>1.6443204416493959</v>
      </c>
      <c r="BF48" s="112" t="str">
        <f t="shared" si="138"/>
        <v>Jay Bouwmeester</v>
      </c>
      <c r="BG48" s="125"/>
      <c r="BH48" s="405">
        <f t="shared" si="193"/>
        <v>1</v>
      </c>
      <c r="BI48" s="65" t="str">
        <f t="shared" si="146"/>
        <v>Jay Bouwmeester</v>
      </c>
      <c r="BJ48" s="114">
        <f t="shared" si="147"/>
        <v>30.857797325004359</v>
      </c>
      <c r="BK48" s="236">
        <f t="shared" si="200"/>
        <v>7</v>
      </c>
      <c r="BL48" s="189" t="str">
        <f t="shared" si="194"/>
        <v>Roman Josi</v>
      </c>
      <c r="BM48" s="73">
        <f t="shared" si="194"/>
        <v>-12.277203707395502</v>
      </c>
      <c r="BN48" s="81"/>
      <c r="BO48" s="83">
        <f t="shared" si="195"/>
        <v>3</v>
      </c>
      <c r="BP48" s="65" t="str">
        <f t="shared" si="148"/>
        <v>Jay Bouwmeester</v>
      </c>
      <c r="BQ48" s="105">
        <f t="shared" si="149"/>
        <v>4.9329613249481881</v>
      </c>
      <c r="BR48" s="236">
        <f t="shared" si="201"/>
        <v>7</v>
      </c>
      <c r="BS48" s="71" t="str">
        <f t="shared" si="196"/>
        <v>John Carlson</v>
      </c>
      <c r="BT48" s="73">
        <f t="shared" si="196"/>
        <v>-39.723472469062344</v>
      </c>
      <c r="BU48" s="84"/>
      <c r="BV48" s="203">
        <f t="shared" si="197"/>
        <v>3</v>
      </c>
      <c r="BW48" s="71" t="str">
        <f t="shared" si="150"/>
        <v>Jay Bouwmeester</v>
      </c>
      <c r="BX48" s="73">
        <f t="shared" si="151"/>
        <v>1.6443204416493959</v>
      </c>
      <c r="BY48" s="236">
        <f t="shared" si="202"/>
        <v>7</v>
      </c>
      <c r="BZ48" s="71" t="str">
        <f t="shared" si="198"/>
        <v>Roman Josi</v>
      </c>
      <c r="CA48" s="73">
        <f t="shared" si="199"/>
        <v>-14.734814042093827</v>
      </c>
      <c r="CB48" s="38"/>
      <c r="CC48" s="41"/>
      <c r="CD48" s="41"/>
      <c r="CE48" s="41"/>
      <c r="CF48" s="41"/>
      <c r="CG48" s="41"/>
      <c r="CH48" s="41"/>
      <c r="CI48" s="41"/>
      <c r="CJ48" s="41"/>
      <c r="CK48" s="41"/>
      <c r="CL48" s="41"/>
      <c r="CM48" s="41"/>
    </row>
    <row r="49" spans="1:91" ht="16.5" customHeight="1" thickBot="1" x14ac:dyDescent="0.25">
      <c r="A49" s="428" t="s">
        <v>62</v>
      </c>
      <c r="B49" s="132">
        <v>75</v>
      </c>
      <c r="C49" s="133">
        <v>81</v>
      </c>
      <c r="D49" s="134">
        <v>17</v>
      </c>
      <c r="E49" s="135">
        <v>13</v>
      </c>
      <c r="F49" s="136">
        <v>19</v>
      </c>
      <c r="G49" s="137">
        <v>6</v>
      </c>
      <c r="H49" s="138">
        <f>(E49/B49)*77</f>
        <v>13.346666666666668</v>
      </c>
      <c r="I49" s="139">
        <f t="shared" si="152"/>
        <v>18.061728395061728</v>
      </c>
      <c r="J49" s="237">
        <f t="shared" si="153"/>
        <v>27.176470588235297</v>
      </c>
      <c r="K49" s="238">
        <f>(H49/(H$150))*1000</f>
        <v>5.0742714450726947</v>
      </c>
      <c r="L49" s="239">
        <f t="shared" si="154"/>
        <v>6.5753555232836183</v>
      </c>
      <c r="M49" s="240">
        <f t="shared" si="155"/>
        <v>9.453733157843903</v>
      </c>
      <c r="N49" s="241">
        <f>(K49-E$151)</f>
        <v>-2.5593163411868467</v>
      </c>
      <c r="O49" s="242">
        <f t="shared" si="156"/>
        <v>-0.83205188412378916</v>
      </c>
      <c r="P49" s="243">
        <f t="shared" si="157"/>
        <v>2.2073563462496999</v>
      </c>
      <c r="Q49" s="135">
        <v>32</v>
      </c>
      <c r="R49" s="136">
        <v>59</v>
      </c>
      <c r="S49" s="137">
        <v>8</v>
      </c>
      <c r="T49" s="244">
        <f>(Q49/B49)*77</f>
        <v>32.853333333333339</v>
      </c>
      <c r="U49" s="145">
        <f t="shared" si="158"/>
        <v>56.086419753086417</v>
      </c>
      <c r="V49" s="245">
        <f t="shared" si="159"/>
        <v>36.235294117647058</v>
      </c>
      <c r="W49" s="246">
        <f>(T49/T$150)*1000</f>
        <v>7.1140997530402919</v>
      </c>
      <c r="X49" s="247">
        <f t="shared" si="160"/>
        <v>12.270892764718466</v>
      </c>
      <c r="Y49" s="248">
        <f t="shared" si="161"/>
        <v>7.167379669017782</v>
      </c>
      <c r="Z49" s="249">
        <f>(W49-E$151)</f>
        <v>-0.51948803321924952</v>
      </c>
      <c r="AA49" s="250">
        <f t="shared" si="162"/>
        <v>4.8634853573110588</v>
      </c>
      <c r="AB49" s="251">
        <f t="shared" si="163"/>
        <v>-7.8997142576421098E-2</v>
      </c>
      <c r="AC49" s="135">
        <v>21</v>
      </c>
      <c r="AD49" s="136">
        <v>28</v>
      </c>
      <c r="AE49" s="137">
        <v>4</v>
      </c>
      <c r="AF49" s="244">
        <f>(AC49/B49)*77</f>
        <v>21.560000000000002</v>
      </c>
      <c r="AG49" s="145">
        <f t="shared" si="164"/>
        <v>26.617283950617281</v>
      </c>
      <c r="AH49" s="245">
        <f t="shared" si="165"/>
        <v>18.117647058823529</v>
      </c>
      <c r="AI49" s="246">
        <f>((AF49/AF$150)*1000)</f>
        <v>9.231584958238102</v>
      </c>
      <c r="AJ49" s="247">
        <f t="shared" si="166"/>
        <v>11.701242771180183</v>
      </c>
      <c r="AK49" s="248">
        <f t="shared" si="167"/>
        <v>6.6468370447512539</v>
      </c>
      <c r="AL49" s="249">
        <f>(AI49-E$151)</f>
        <v>1.5979971719785606</v>
      </c>
      <c r="AM49" s="250">
        <f t="shared" si="168"/>
        <v>4.293835363772776</v>
      </c>
      <c r="AN49" s="251">
        <f t="shared" si="169"/>
        <v>-0.59953976684294918</v>
      </c>
      <c r="AO49" s="135">
        <v>182</v>
      </c>
      <c r="AP49" s="136">
        <v>261</v>
      </c>
      <c r="AQ49" s="137">
        <v>79</v>
      </c>
      <c r="AR49" s="244">
        <f>(AO49/B49)*77</f>
        <v>186.85333333333335</v>
      </c>
      <c r="AS49" s="145">
        <f t="shared" si="170"/>
        <v>248.11111111111111</v>
      </c>
      <c r="AT49" s="245">
        <f t="shared" si="171"/>
        <v>357.82352941176475</v>
      </c>
      <c r="AU49" s="246">
        <f>(AR49/AR$150)*1000</f>
        <v>7.2399337846898648</v>
      </c>
      <c r="AV49" s="247">
        <f t="shared" si="172"/>
        <v>9.3577565170604551</v>
      </c>
      <c r="AW49" s="248">
        <f t="shared" si="173"/>
        <v>13.182564353184752</v>
      </c>
      <c r="AX49" s="249">
        <f>(AU49-E$151)</f>
        <v>-0.39365400156967656</v>
      </c>
      <c r="AY49" s="250">
        <f t="shared" si="174"/>
        <v>1.9503491096530476</v>
      </c>
      <c r="AZ49" s="251">
        <f t="shared" si="175"/>
        <v>5.9361875415905487</v>
      </c>
      <c r="BA49" s="252">
        <f>(((AX49+AL49)+Z49)+N49)</f>
        <v>-1.8744612039972122</v>
      </c>
      <c r="BB49" s="146">
        <f t="shared" si="176"/>
        <v>10.275617946613092</v>
      </c>
      <c r="BC49" s="253">
        <f t="shared" si="177"/>
        <v>7.4650069784208783</v>
      </c>
      <c r="BD49" s="149">
        <f>(BA49+BB49)+BC49</f>
        <v>15.866163721036759</v>
      </c>
      <c r="BE49" s="57">
        <f t="shared" si="50"/>
        <v>5.2887212403455859</v>
      </c>
      <c r="BF49" s="113" t="str">
        <f t="shared" si="138"/>
        <v>Erik Karlsson</v>
      </c>
      <c r="BG49" s="125"/>
      <c r="BH49" s="405">
        <f t="shared" si="193"/>
        <v>2</v>
      </c>
      <c r="BI49" s="70" t="str">
        <f t="shared" si="146"/>
        <v>Erik Karlsson</v>
      </c>
      <c r="BJ49" s="217">
        <f t="shared" si="147"/>
        <v>7.4650069784208783</v>
      </c>
      <c r="BK49" s="236">
        <f t="shared" si="200"/>
        <v>8</v>
      </c>
      <c r="BL49" s="190" t="str">
        <f t="shared" si="194"/>
        <v>Victor Hedman</v>
      </c>
      <c r="BM49" s="74">
        <f t="shared" si="194"/>
        <v>-14.828128526151504</v>
      </c>
      <c r="BN49" s="81"/>
      <c r="BO49" s="83">
        <f t="shared" si="195"/>
        <v>1</v>
      </c>
      <c r="BP49" s="70" t="str">
        <f t="shared" si="148"/>
        <v>Erik Karlsson</v>
      </c>
      <c r="BQ49" s="106">
        <f t="shared" si="149"/>
        <v>15.866163721036759</v>
      </c>
      <c r="BR49" s="236">
        <f t="shared" si="201"/>
        <v>8</v>
      </c>
      <c r="BS49" s="108" t="str">
        <f t="shared" si="196"/>
        <v>Victor Hedman</v>
      </c>
      <c r="BT49" s="74">
        <f t="shared" si="196"/>
        <v>-50.567329280516503</v>
      </c>
      <c r="BU49" s="84"/>
      <c r="BV49" s="203">
        <f t="shared" si="197"/>
        <v>1</v>
      </c>
      <c r="BW49" s="108" t="str">
        <f t="shared" si="150"/>
        <v>Erik Karlsson</v>
      </c>
      <c r="BX49" s="74">
        <f t="shared" si="151"/>
        <v>5.2887212403455859</v>
      </c>
      <c r="BY49" s="236">
        <f t="shared" si="202"/>
        <v>8</v>
      </c>
      <c r="BZ49" s="108" t="str">
        <f t="shared" si="198"/>
        <v>Victor Hedman</v>
      </c>
      <c r="CA49" s="74">
        <f t="shared" si="199"/>
        <v>-16.855776426838833</v>
      </c>
      <c r="CB49" s="38"/>
      <c r="CC49" s="41"/>
      <c r="CD49" s="41"/>
      <c r="CE49" s="41"/>
      <c r="CF49" s="41"/>
      <c r="CG49" s="41"/>
      <c r="CH49" s="41"/>
      <c r="CI49" s="41"/>
      <c r="CJ49" s="41"/>
      <c r="CK49" s="41"/>
      <c r="CL49" s="41"/>
      <c r="CM49" s="41"/>
    </row>
    <row r="50" spans="1:91" ht="16.5" customHeight="1" thickBot="1" x14ac:dyDescent="0.25">
      <c r="A50" s="430" t="s">
        <v>68</v>
      </c>
      <c r="B50" s="480" t="s">
        <v>7</v>
      </c>
      <c r="C50" s="481"/>
      <c r="D50" s="482"/>
      <c r="E50" s="483" t="s">
        <v>8</v>
      </c>
      <c r="F50" s="484"/>
      <c r="G50" s="485"/>
      <c r="H50" s="475" t="s">
        <v>9</v>
      </c>
      <c r="I50" s="475"/>
      <c r="J50" s="475"/>
      <c r="K50" s="476" t="s">
        <v>10</v>
      </c>
      <c r="L50" s="476"/>
      <c r="M50" s="476"/>
      <c r="N50" s="477" t="s">
        <v>11</v>
      </c>
      <c r="O50" s="477"/>
      <c r="P50" s="477"/>
      <c r="Q50" s="474" t="s">
        <v>12</v>
      </c>
      <c r="R50" s="474"/>
      <c r="S50" s="474"/>
      <c r="T50" s="475" t="s">
        <v>13</v>
      </c>
      <c r="U50" s="475"/>
      <c r="V50" s="475"/>
      <c r="W50" s="476" t="s">
        <v>10</v>
      </c>
      <c r="X50" s="476"/>
      <c r="Y50" s="476"/>
      <c r="Z50" s="477" t="s">
        <v>11</v>
      </c>
      <c r="AA50" s="477"/>
      <c r="AB50" s="477"/>
      <c r="AC50" s="474" t="s">
        <v>14</v>
      </c>
      <c r="AD50" s="474"/>
      <c r="AE50" s="474"/>
      <c r="AF50" s="475" t="s">
        <v>15</v>
      </c>
      <c r="AG50" s="475"/>
      <c r="AH50" s="475"/>
      <c r="AI50" s="476" t="s">
        <v>10</v>
      </c>
      <c r="AJ50" s="476"/>
      <c r="AK50" s="476"/>
      <c r="AL50" s="477" t="s">
        <v>11</v>
      </c>
      <c r="AM50" s="477"/>
      <c r="AN50" s="477"/>
      <c r="AO50" s="474" t="s">
        <v>16</v>
      </c>
      <c r="AP50" s="474"/>
      <c r="AQ50" s="474"/>
      <c r="AR50" s="475" t="s">
        <v>17</v>
      </c>
      <c r="AS50" s="475"/>
      <c r="AT50" s="475"/>
      <c r="AU50" s="476" t="s">
        <v>10</v>
      </c>
      <c r="AV50" s="476"/>
      <c r="AW50" s="476"/>
      <c r="AX50" s="477" t="s">
        <v>11</v>
      </c>
      <c r="AY50" s="477"/>
      <c r="AZ50" s="477"/>
      <c r="BA50" s="478" t="s">
        <v>18</v>
      </c>
      <c r="BB50" s="478"/>
      <c r="BC50" s="486"/>
      <c r="BD50" s="58" t="s">
        <v>19</v>
      </c>
      <c r="BE50" s="211" t="s">
        <v>169</v>
      </c>
      <c r="BF50" s="340" t="s">
        <v>68</v>
      </c>
      <c r="BG50" s="125"/>
      <c r="BH50" s="405"/>
      <c r="BI50" s="440" t="s">
        <v>69</v>
      </c>
      <c r="BJ50" s="441"/>
      <c r="BK50" s="401"/>
      <c r="BL50" s="440" t="s">
        <v>69</v>
      </c>
      <c r="BM50" s="441"/>
      <c r="BN50" s="80"/>
      <c r="BO50" s="83"/>
      <c r="BP50" s="440" t="s">
        <v>69</v>
      </c>
      <c r="BQ50" s="441"/>
      <c r="BR50" s="62"/>
      <c r="BS50" s="440" t="s">
        <v>69</v>
      </c>
      <c r="BT50" s="441"/>
      <c r="BU50" s="85"/>
      <c r="BV50" s="83"/>
      <c r="BW50" s="440" t="s">
        <v>69</v>
      </c>
      <c r="BX50" s="441"/>
      <c r="BY50" s="62"/>
      <c r="BZ50" s="440" t="s">
        <v>69</v>
      </c>
      <c r="CA50" s="441"/>
      <c r="CB50" s="4"/>
      <c r="CC50" s="41"/>
      <c r="CD50" s="41"/>
      <c r="CE50" s="41"/>
      <c r="CF50" s="41"/>
      <c r="CG50" s="41"/>
      <c r="CH50" s="41"/>
      <c r="CI50" s="41"/>
      <c r="CJ50" s="41"/>
      <c r="CK50" s="41"/>
      <c r="CL50" s="41"/>
      <c r="CM50" s="41"/>
    </row>
    <row r="51" spans="1:91" ht="16.5" customHeight="1" x14ac:dyDescent="0.2">
      <c r="A51" s="431" t="s">
        <v>70</v>
      </c>
      <c r="B51" s="369">
        <v>82</v>
      </c>
      <c r="C51" s="370">
        <v>72</v>
      </c>
      <c r="D51" s="371">
        <v>47</v>
      </c>
      <c r="E51" s="372">
        <v>41</v>
      </c>
      <c r="F51" s="373">
        <v>30</v>
      </c>
      <c r="G51" s="374">
        <v>12</v>
      </c>
      <c r="H51" s="375">
        <f t="shared" ref="H51:J55" si="203">(E51/B51)*77</f>
        <v>38.5</v>
      </c>
      <c r="I51" s="376">
        <f t="shared" si="203"/>
        <v>32.083333333333336</v>
      </c>
      <c r="J51" s="377">
        <f t="shared" si="203"/>
        <v>19.659574468085104</v>
      </c>
      <c r="K51" s="378">
        <f t="shared" ref="K51:M55" si="204">(H51/(H$150))*1000</f>
        <v>14.637321476171234</v>
      </c>
      <c r="L51" s="379">
        <f t="shared" si="204"/>
        <v>11.679907837411692</v>
      </c>
      <c r="M51" s="380">
        <f t="shared" si="204"/>
        <v>6.8388707950360139</v>
      </c>
      <c r="N51" s="381">
        <f t="shared" ref="N51:P55" si="205">(K51-E$151)</f>
        <v>7.0037336899116927</v>
      </c>
      <c r="O51" s="382">
        <f t="shared" si="205"/>
        <v>4.2725004300042846</v>
      </c>
      <c r="P51" s="383">
        <f t="shared" si="205"/>
        <v>-0.40750601655818919</v>
      </c>
      <c r="Q51" s="372">
        <v>63</v>
      </c>
      <c r="R51" s="373">
        <v>37</v>
      </c>
      <c r="S51" s="374">
        <v>28</v>
      </c>
      <c r="T51" s="384">
        <f t="shared" ref="T51:V55" si="206">(Q51/B51)*77</f>
        <v>59.158536585365852</v>
      </c>
      <c r="U51" s="385">
        <f t="shared" si="206"/>
        <v>39.569444444444443</v>
      </c>
      <c r="V51" s="386">
        <f t="shared" si="206"/>
        <v>45.87234042553191</v>
      </c>
      <c r="W51" s="387">
        <f t="shared" ref="W51:Y55" si="207">(T51/T$150)*1000</f>
        <v>12.81025965438848</v>
      </c>
      <c r="X51" s="388">
        <f t="shared" si="207"/>
        <v>8.6572188361255282</v>
      </c>
      <c r="Y51" s="389">
        <f t="shared" si="207"/>
        <v>9.0735976660969797</v>
      </c>
      <c r="Z51" s="390">
        <f t="shared" ref="Z51:AB55" si="208">(W51-E$151)</f>
        <v>5.1766718681289383</v>
      </c>
      <c r="AA51" s="391">
        <f t="shared" si="208"/>
        <v>1.2498114287181208</v>
      </c>
      <c r="AB51" s="392">
        <f t="shared" si="208"/>
        <v>1.8272208545027766</v>
      </c>
      <c r="AC51" s="372">
        <v>42</v>
      </c>
      <c r="AD51" s="373">
        <v>25</v>
      </c>
      <c r="AE51" s="374">
        <v>12</v>
      </c>
      <c r="AF51" s="384">
        <f t="shared" ref="AF51:AH55" si="209">(AC51/B51)*77</f>
        <v>39.439024390243901</v>
      </c>
      <c r="AG51" s="385">
        <f t="shared" si="209"/>
        <v>26.736111111111111</v>
      </c>
      <c r="AH51" s="386">
        <f t="shared" si="209"/>
        <v>19.659574468085104</v>
      </c>
      <c r="AI51" s="387">
        <f t="shared" ref="AI51:AK55" si="210">((AF51/AF$150)*1000)</f>
        <v>16.887045655313603</v>
      </c>
      <c r="AJ51" s="388">
        <f t="shared" si="210"/>
        <v>11.753480462122951</v>
      </c>
      <c r="AK51" s="389">
        <f t="shared" si="210"/>
        <v>7.2125253038790191</v>
      </c>
      <c r="AL51" s="390">
        <f t="shared" ref="AL51:AN55" si="211">(AI51-E$151)</f>
        <v>9.2534578690540616</v>
      </c>
      <c r="AM51" s="391">
        <f t="shared" si="211"/>
        <v>4.3460730547155437</v>
      </c>
      <c r="AN51" s="392">
        <f t="shared" si="211"/>
        <v>-3.3851507715183971E-2</v>
      </c>
      <c r="AO51" s="372">
        <v>266</v>
      </c>
      <c r="AP51" s="373">
        <v>229</v>
      </c>
      <c r="AQ51" s="374">
        <v>138</v>
      </c>
      <c r="AR51" s="384">
        <f t="shared" ref="AR51:AT55" si="212">(AO51/B51)*77</f>
        <v>249.78048780487808</v>
      </c>
      <c r="AS51" s="385">
        <f t="shared" si="212"/>
        <v>244.90277777777777</v>
      </c>
      <c r="AT51" s="386">
        <f t="shared" si="212"/>
        <v>226.08510638297872</v>
      </c>
      <c r="AU51" s="387">
        <f t="shared" ref="AU51:AW55" si="213">(AR51/AR$150)*1000</f>
        <v>9.6781478829109346</v>
      </c>
      <c r="AV51" s="388">
        <f t="shared" si="213"/>
        <v>9.2367510448570869</v>
      </c>
      <c r="AW51" s="389">
        <f t="shared" si="213"/>
        <v>8.3291936365665027</v>
      </c>
      <c r="AX51" s="390">
        <f t="shared" ref="AX51:AZ55" si="214">(AU51-E$151)</f>
        <v>2.0445600966513933</v>
      </c>
      <c r="AY51" s="391">
        <f t="shared" si="214"/>
        <v>1.8293436374496794</v>
      </c>
      <c r="AZ51" s="392">
        <f t="shared" si="214"/>
        <v>1.0828168249722996</v>
      </c>
      <c r="BA51" s="393">
        <f t="shared" ref="BA51:BC55" si="215">(((AX51+AL51)+Z51)+N51)</f>
        <v>23.478423523746088</v>
      </c>
      <c r="BB51" s="394">
        <f t="shared" si="215"/>
        <v>11.697728550887629</v>
      </c>
      <c r="BC51" s="397">
        <f t="shared" si="215"/>
        <v>2.468680155201703</v>
      </c>
      <c r="BD51" s="398">
        <f>(BA51+BB51)+BC51</f>
        <v>37.644832229835423</v>
      </c>
      <c r="BE51" s="291">
        <f t="shared" si="50"/>
        <v>12.548277409945138</v>
      </c>
      <c r="BF51" s="111" t="str">
        <f>A51</f>
        <v>Daniel Sedin</v>
      </c>
      <c r="BG51" s="125"/>
      <c r="BH51" s="405">
        <f t="shared" ref="BH51:BH66" si="216">RANK(BJ51,BJ$51:BJ$66)</f>
        <v>6</v>
      </c>
      <c r="BI51" s="103" t="str">
        <f t="shared" ref="BI51:BI74" si="217">BF51</f>
        <v>Daniel Sedin</v>
      </c>
      <c r="BJ51" s="215">
        <f t="shared" ref="BJ51:BJ74" si="218">BC51</f>
        <v>2.468680155201703</v>
      </c>
      <c r="BK51" s="234">
        <v>1</v>
      </c>
      <c r="BL51" s="188" t="str">
        <f t="shared" ref="BL51:BL66" si="219">VLOOKUP(BK51,BH$51:BJ$66,2,FALSE)</f>
        <v>Mike Riberio</v>
      </c>
      <c r="BM51" s="184">
        <f t="shared" ref="BM51:BM66" si="220">VLOOKUP(BL51,BI$51:BK$66,2,FALSE)</f>
        <v>9.3052661816384603</v>
      </c>
      <c r="BN51" s="81"/>
      <c r="BO51" s="83">
        <f t="shared" ref="BO51:BO66" si="221">RANK(BQ51,BQ$51:BQ$66)</f>
        <v>2</v>
      </c>
      <c r="BP51" s="103" t="str">
        <f t="shared" ref="BP51:BP74" si="222">BF51</f>
        <v>Daniel Sedin</v>
      </c>
      <c r="BQ51" s="104">
        <f t="shared" ref="BQ51:BQ74" si="223">BD51</f>
        <v>37.644832229835423</v>
      </c>
      <c r="BR51" s="234">
        <v>1</v>
      </c>
      <c r="BS51" s="45" t="str">
        <f t="shared" ref="BS51:BS66" si="224">VLOOKUP(BR51,BO$51:BQ$66,2,FALSE)</f>
        <v>Daniel Alfredsson</v>
      </c>
      <c r="BT51" s="72">
        <f t="shared" ref="BT51:BT66" si="225">VLOOKUP(BS51,BP$51:BR$66,2,FALSE)</f>
        <v>40.308713864601643</v>
      </c>
      <c r="BU51" s="198"/>
      <c r="BV51" s="203">
        <f t="shared" ref="BV51:BV66" si="226">RANK(BX51,BX$51:BX$66)</f>
        <v>2</v>
      </c>
      <c r="BW51" s="45" t="str">
        <f t="shared" ref="BW51:BW74" si="227">BF51</f>
        <v>Daniel Sedin</v>
      </c>
      <c r="BX51" s="72">
        <f t="shared" ref="BX51:BX74" si="228">BE51</f>
        <v>12.548277409945138</v>
      </c>
      <c r="BY51" s="234">
        <v>1</v>
      </c>
      <c r="BZ51" s="45" t="str">
        <f t="shared" ref="BZ51:BZ66" si="229">VLOOKUP(BY51,BV$51:BX$66,2,FALSE)</f>
        <v>Daniel Alfredsson</v>
      </c>
      <c r="CA51" s="72">
        <f t="shared" ref="CA51:CA66" si="230">VLOOKUP(BZ51,BW$51:BY$66,2,FALSE)</f>
        <v>13.436237954867215</v>
      </c>
      <c r="CB51" s="38"/>
      <c r="CC51" s="41"/>
      <c r="CD51" s="41"/>
      <c r="CE51" s="41"/>
      <c r="CF51" s="41"/>
      <c r="CG51" s="41"/>
      <c r="CH51" s="41"/>
      <c r="CI51" s="41"/>
      <c r="CJ51" s="41"/>
      <c r="CK51" s="41"/>
      <c r="CL51" s="41"/>
      <c r="CM51" s="41"/>
    </row>
    <row r="52" spans="1:91" ht="16.5" customHeight="1" x14ac:dyDescent="0.2">
      <c r="A52" s="427" t="s">
        <v>72</v>
      </c>
      <c r="B52" s="294">
        <v>82</v>
      </c>
      <c r="C52" s="295">
        <v>82</v>
      </c>
      <c r="D52" s="296">
        <v>48</v>
      </c>
      <c r="E52" s="297">
        <v>19</v>
      </c>
      <c r="F52" s="298">
        <v>14</v>
      </c>
      <c r="G52" s="47">
        <v>11</v>
      </c>
      <c r="H52" s="299">
        <f t="shared" si="203"/>
        <v>17.841463414634148</v>
      </c>
      <c r="I52" s="300">
        <f t="shared" si="203"/>
        <v>13.146341463414634</v>
      </c>
      <c r="J52" s="301">
        <f t="shared" si="203"/>
        <v>17.645833333333332</v>
      </c>
      <c r="K52" s="302">
        <f t="shared" si="204"/>
        <v>6.7831489767622806</v>
      </c>
      <c r="L52" s="303">
        <f t="shared" si="204"/>
        <v>4.7859134553296689</v>
      </c>
      <c r="M52" s="304">
        <f t="shared" si="204"/>
        <v>6.1383614601278111</v>
      </c>
      <c r="N52" s="305">
        <f t="shared" si="205"/>
        <v>-0.85043880949726081</v>
      </c>
      <c r="O52" s="54">
        <f t="shared" si="205"/>
        <v>-2.6214939520777385</v>
      </c>
      <c r="P52" s="306">
        <f t="shared" si="205"/>
        <v>-1.108015351466392</v>
      </c>
      <c r="Q52" s="297">
        <v>75</v>
      </c>
      <c r="R52" s="298">
        <v>67</v>
      </c>
      <c r="S52" s="47">
        <v>34</v>
      </c>
      <c r="T52" s="307">
        <f t="shared" si="206"/>
        <v>70.426829268292693</v>
      </c>
      <c r="U52" s="308">
        <f t="shared" si="206"/>
        <v>62.914634146341463</v>
      </c>
      <c r="V52" s="309">
        <f t="shared" si="206"/>
        <v>54.541666666666671</v>
      </c>
      <c r="W52" s="310">
        <f t="shared" si="207"/>
        <v>15.250309112367242</v>
      </c>
      <c r="X52" s="284">
        <f t="shared" si="207"/>
        <v>13.764806745375592</v>
      </c>
      <c r="Y52" s="311">
        <f t="shared" si="207"/>
        <v>10.788399605969476</v>
      </c>
      <c r="Z52" s="33">
        <f t="shared" si="208"/>
        <v>7.6167213261077009</v>
      </c>
      <c r="AA52" s="312">
        <f t="shared" si="208"/>
        <v>6.357399337968185</v>
      </c>
      <c r="AB52" s="313">
        <f t="shared" si="208"/>
        <v>3.5420227943752725</v>
      </c>
      <c r="AC52" s="297">
        <v>35</v>
      </c>
      <c r="AD52" s="298">
        <v>27</v>
      </c>
      <c r="AE52" s="47">
        <v>13</v>
      </c>
      <c r="AF52" s="307">
        <f t="shared" si="209"/>
        <v>32.865853658536587</v>
      </c>
      <c r="AG52" s="308">
        <f t="shared" si="209"/>
        <v>25.353658536585368</v>
      </c>
      <c r="AH52" s="309">
        <f t="shared" si="209"/>
        <v>20.854166666666664</v>
      </c>
      <c r="AI52" s="310">
        <f t="shared" si="210"/>
        <v>14.072538046094669</v>
      </c>
      <c r="AJ52" s="284">
        <f t="shared" si="210"/>
        <v>11.145739521154644</v>
      </c>
      <c r="AK52" s="311">
        <f t="shared" si="210"/>
        <v>7.6507863900522235</v>
      </c>
      <c r="AL52" s="33">
        <f t="shared" si="211"/>
        <v>6.4389502598351278</v>
      </c>
      <c r="AM52" s="312">
        <f t="shared" si="211"/>
        <v>3.7383321137472363</v>
      </c>
      <c r="AN52" s="313">
        <f t="shared" si="211"/>
        <v>0.40440957845802039</v>
      </c>
      <c r="AO52" s="297">
        <v>157</v>
      </c>
      <c r="AP52" s="298">
        <v>113</v>
      </c>
      <c r="AQ52" s="47">
        <v>70</v>
      </c>
      <c r="AR52" s="307">
        <f t="shared" si="212"/>
        <v>147.42682926829266</v>
      </c>
      <c r="AS52" s="308">
        <f t="shared" si="212"/>
        <v>106.10975609756096</v>
      </c>
      <c r="AT52" s="309">
        <f t="shared" si="212"/>
        <v>112.29166666666666</v>
      </c>
      <c r="AU52" s="310">
        <f t="shared" si="213"/>
        <v>5.7122902917932956</v>
      </c>
      <c r="AV52" s="284">
        <f t="shared" si="213"/>
        <v>4.0020346416528509</v>
      </c>
      <c r="AW52" s="311">
        <f t="shared" si="213"/>
        <v>4.1369334336207411</v>
      </c>
      <c r="AX52" s="33">
        <f t="shared" si="214"/>
        <v>-1.9212974944662458</v>
      </c>
      <c r="AY52" s="312">
        <f t="shared" si="214"/>
        <v>-3.4053727657545565</v>
      </c>
      <c r="AZ52" s="313">
        <f t="shared" si="214"/>
        <v>-3.109443377973462</v>
      </c>
      <c r="BA52" s="314">
        <f t="shared" si="215"/>
        <v>11.283935281979323</v>
      </c>
      <c r="BB52" s="315">
        <f t="shared" si="215"/>
        <v>4.0688647338831263</v>
      </c>
      <c r="BC52" s="40">
        <f t="shared" si="215"/>
        <v>-0.27102635660656116</v>
      </c>
      <c r="BD52" s="122">
        <f>(BA52+BB52)+BC52</f>
        <v>15.081773659255887</v>
      </c>
      <c r="BE52" s="287">
        <f t="shared" si="50"/>
        <v>5.0272578864186288</v>
      </c>
      <c r="BF52" s="112" t="str">
        <f t="shared" ref="BF52:BF74" si="231">A52</f>
        <v>Henrik Sedin</v>
      </c>
      <c r="BG52" s="125"/>
      <c r="BH52" s="405">
        <f t="shared" si="216"/>
        <v>11</v>
      </c>
      <c r="BI52" s="65" t="str">
        <f t="shared" si="217"/>
        <v>Henrik Sedin</v>
      </c>
      <c r="BJ52" s="114">
        <f t="shared" si="218"/>
        <v>-0.27102635660656116</v>
      </c>
      <c r="BK52" s="235">
        <f>BK51+1</f>
        <v>2</v>
      </c>
      <c r="BL52" s="225" t="str">
        <f t="shared" si="219"/>
        <v>Jonathan Toews</v>
      </c>
      <c r="BM52" s="185">
        <f t="shared" si="220"/>
        <v>4.4609935983379518</v>
      </c>
      <c r="BN52" s="81"/>
      <c r="BO52" s="83">
        <f t="shared" si="221"/>
        <v>6</v>
      </c>
      <c r="BP52" s="65" t="str">
        <f t="shared" si="222"/>
        <v>Henrik Sedin</v>
      </c>
      <c r="BQ52" s="105">
        <f t="shared" si="223"/>
        <v>15.081773659255887</v>
      </c>
      <c r="BR52" s="235">
        <f>BR51+1</f>
        <v>2</v>
      </c>
      <c r="BS52" s="71" t="str">
        <f t="shared" si="224"/>
        <v>Daniel Sedin</v>
      </c>
      <c r="BT52" s="73">
        <f t="shared" si="225"/>
        <v>37.644832229835423</v>
      </c>
      <c r="BU52" s="84"/>
      <c r="BV52" s="203">
        <f t="shared" si="226"/>
        <v>6</v>
      </c>
      <c r="BW52" s="71" t="str">
        <f t="shared" si="227"/>
        <v>Henrik Sedin</v>
      </c>
      <c r="BX52" s="73">
        <f t="shared" si="228"/>
        <v>5.0272578864186288</v>
      </c>
      <c r="BY52" s="235">
        <f>BY51+1</f>
        <v>2</v>
      </c>
      <c r="BZ52" s="71" t="str">
        <f t="shared" si="229"/>
        <v>Daniel Sedin</v>
      </c>
      <c r="CA52" s="73">
        <f t="shared" si="230"/>
        <v>12.548277409945138</v>
      </c>
      <c r="CB52" s="38"/>
      <c r="CC52" s="41"/>
      <c r="CD52" s="41"/>
      <c r="CE52" s="41"/>
      <c r="CF52" s="41"/>
      <c r="CG52" s="41"/>
      <c r="CH52" s="41"/>
      <c r="CI52" s="41"/>
      <c r="CJ52" s="41"/>
      <c r="CK52" s="41"/>
      <c r="CL52" s="41"/>
      <c r="CM52" s="41"/>
    </row>
    <row r="53" spans="1:91" ht="16.5" customHeight="1" x14ac:dyDescent="0.2">
      <c r="A53" s="427" t="s">
        <v>73</v>
      </c>
      <c r="B53" s="294">
        <v>80</v>
      </c>
      <c r="C53" s="295">
        <v>59</v>
      </c>
      <c r="D53" s="296">
        <v>47</v>
      </c>
      <c r="E53" s="297">
        <v>32</v>
      </c>
      <c r="F53" s="298">
        <v>29</v>
      </c>
      <c r="G53" s="47">
        <v>23</v>
      </c>
      <c r="H53" s="299">
        <f t="shared" si="203"/>
        <v>30.8</v>
      </c>
      <c r="I53" s="300">
        <f t="shared" si="203"/>
        <v>37.847457627118644</v>
      </c>
      <c r="J53" s="301">
        <f t="shared" si="203"/>
        <v>37.680851063829785</v>
      </c>
      <c r="K53" s="302">
        <f t="shared" si="204"/>
        <v>11.709857180936988</v>
      </c>
      <c r="L53" s="303">
        <f t="shared" si="204"/>
        <v>13.778331957353453</v>
      </c>
      <c r="M53" s="304">
        <f t="shared" si="204"/>
        <v>13.107835690485695</v>
      </c>
      <c r="N53" s="305">
        <f t="shared" si="205"/>
        <v>4.0762693946774462</v>
      </c>
      <c r="O53" s="54">
        <f t="shared" si="205"/>
        <v>6.3709245499460456</v>
      </c>
      <c r="P53" s="306">
        <f t="shared" si="205"/>
        <v>5.8614588788914919</v>
      </c>
      <c r="Q53" s="297">
        <v>44</v>
      </c>
      <c r="R53" s="298">
        <v>28</v>
      </c>
      <c r="S53" s="47">
        <v>25</v>
      </c>
      <c r="T53" s="307">
        <f t="shared" si="206"/>
        <v>42.35</v>
      </c>
      <c r="U53" s="308">
        <f t="shared" si="206"/>
        <v>36.542372881355931</v>
      </c>
      <c r="V53" s="309">
        <f t="shared" si="206"/>
        <v>40.957446808510639</v>
      </c>
      <c r="W53" s="310">
        <f t="shared" si="207"/>
        <v>9.1705192129034998</v>
      </c>
      <c r="X53" s="284">
        <f t="shared" si="207"/>
        <v>7.9949396122899978</v>
      </c>
      <c r="Y53" s="311">
        <f t="shared" si="207"/>
        <v>8.1014264875865898</v>
      </c>
      <c r="Z53" s="33">
        <f t="shared" si="208"/>
        <v>1.5369314266439584</v>
      </c>
      <c r="AA53" s="312">
        <f t="shared" si="208"/>
        <v>0.58753220488259039</v>
      </c>
      <c r="AB53" s="313">
        <f t="shared" si="208"/>
        <v>0.85504967599238668</v>
      </c>
      <c r="AC53" s="297">
        <v>25</v>
      </c>
      <c r="AD53" s="298">
        <v>12</v>
      </c>
      <c r="AE53" s="47">
        <v>6</v>
      </c>
      <c r="AF53" s="307">
        <f t="shared" si="209"/>
        <v>24.0625</v>
      </c>
      <c r="AG53" s="308">
        <f t="shared" si="209"/>
        <v>15.661016949152543</v>
      </c>
      <c r="AH53" s="309">
        <f t="shared" si="209"/>
        <v>9.8297872340425521</v>
      </c>
      <c r="AI53" s="310">
        <f t="shared" si="210"/>
        <v>10.303108212319311</v>
      </c>
      <c r="AJ53" s="284">
        <f t="shared" si="210"/>
        <v>6.884750589338462</v>
      </c>
      <c r="AK53" s="311">
        <f t="shared" si="210"/>
        <v>3.6062626519395096</v>
      </c>
      <c r="AL53" s="33">
        <f t="shared" si="211"/>
        <v>2.6695204260597691</v>
      </c>
      <c r="AM53" s="312">
        <f t="shared" si="211"/>
        <v>-0.52265681806894548</v>
      </c>
      <c r="AN53" s="313">
        <f t="shared" si="211"/>
        <v>-3.6401141596546935</v>
      </c>
      <c r="AO53" s="297">
        <v>233</v>
      </c>
      <c r="AP53" s="298">
        <v>185</v>
      </c>
      <c r="AQ53" s="47">
        <v>143</v>
      </c>
      <c r="AR53" s="307">
        <f t="shared" si="212"/>
        <v>224.26250000000002</v>
      </c>
      <c r="AS53" s="308">
        <f t="shared" si="212"/>
        <v>241.4406779661017</v>
      </c>
      <c r="AT53" s="309">
        <f t="shared" si="212"/>
        <v>234.27659574468083</v>
      </c>
      <c r="AU53" s="310">
        <f t="shared" si="213"/>
        <v>8.6894122862263306</v>
      </c>
      <c r="AV53" s="284">
        <f t="shared" si="213"/>
        <v>9.1061745183551484</v>
      </c>
      <c r="AW53" s="311">
        <f t="shared" si="213"/>
        <v>8.6309760147029699</v>
      </c>
      <c r="AX53" s="33">
        <f t="shared" si="214"/>
        <v>1.0558244999667892</v>
      </c>
      <c r="AY53" s="312">
        <f t="shared" si="214"/>
        <v>1.6987671109477409</v>
      </c>
      <c r="AZ53" s="313">
        <f t="shared" si="214"/>
        <v>1.3845992031087668</v>
      </c>
      <c r="BA53" s="314">
        <f t="shared" si="215"/>
        <v>9.3385457473479629</v>
      </c>
      <c r="BB53" s="315">
        <f t="shared" si="215"/>
        <v>8.1345670477074314</v>
      </c>
      <c r="BC53" s="40">
        <f t="shared" si="215"/>
        <v>4.4609935983379518</v>
      </c>
      <c r="BD53" s="122">
        <f>(BA53+BB53)+BC53</f>
        <v>21.934106393393343</v>
      </c>
      <c r="BE53" s="287">
        <f t="shared" si="50"/>
        <v>7.3113687977977824</v>
      </c>
      <c r="BF53" s="112" t="str">
        <f t="shared" si="231"/>
        <v>Jonathan Toews</v>
      </c>
      <c r="BG53" s="125"/>
      <c r="BH53" s="405">
        <f t="shared" si="216"/>
        <v>2</v>
      </c>
      <c r="BI53" s="65" t="str">
        <f t="shared" si="217"/>
        <v>Jonathan Toews</v>
      </c>
      <c r="BJ53" s="114">
        <f t="shared" si="218"/>
        <v>4.4609935983379518</v>
      </c>
      <c r="BK53" s="235">
        <f t="shared" ref="BK53:BK66" si="232">BK52+1</f>
        <v>3</v>
      </c>
      <c r="BL53" s="225" t="str">
        <f t="shared" si="219"/>
        <v>Micheal Ryder</v>
      </c>
      <c r="BM53" s="185">
        <f t="shared" si="220"/>
        <v>3.290543990830944</v>
      </c>
      <c r="BN53" s="81"/>
      <c r="BO53" s="83">
        <f t="shared" si="221"/>
        <v>5</v>
      </c>
      <c r="BP53" s="65" t="str">
        <f t="shared" si="222"/>
        <v>Jonathan Toews</v>
      </c>
      <c r="BQ53" s="105">
        <f t="shared" si="223"/>
        <v>21.934106393393343</v>
      </c>
      <c r="BR53" s="235">
        <f t="shared" ref="BR53:BR66" si="233">BR52+1</f>
        <v>3</v>
      </c>
      <c r="BS53" s="71" t="str">
        <f t="shared" si="224"/>
        <v>Patrick Sharp</v>
      </c>
      <c r="BT53" s="73">
        <f t="shared" si="225"/>
        <v>23.899543735956968</v>
      </c>
      <c r="BU53" s="84"/>
      <c r="BV53" s="203">
        <f t="shared" si="226"/>
        <v>5</v>
      </c>
      <c r="BW53" s="71" t="str">
        <f t="shared" si="227"/>
        <v>Jonathan Toews</v>
      </c>
      <c r="BX53" s="73">
        <f t="shared" si="228"/>
        <v>7.3113687977977824</v>
      </c>
      <c r="BY53" s="235">
        <f t="shared" ref="BY53:BY64" si="234">BY52+1</f>
        <v>3</v>
      </c>
      <c r="BZ53" s="71" t="str">
        <f t="shared" si="229"/>
        <v>Patrick Sharp</v>
      </c>
      <c r="CA53" s="73">
        <f t="shared" si="230"/>
        <v>7.9665145786523217</v>
      </c>
      <c r="CB53" s="38"/>
      <c r="CC53" s="41"/>
      <c r="CD53" s="41"/>
      <c r="CE53" s="41"/>
      <c r="CF53" s="41"/>
      <c r="CG53" s="41"/>
      <c r="CH53" s="41"/>
      <c r="CI53" s="41"/>
      <c r="CJ53" s="41"/>
      <c r="CK53" s="41"/>
      <c r="CL53" s="41"/>
      <c r="CM53" s="41"/>
    </row>
    <row r="54" spans="1:91" ht="16.5" customHeight="1" x14ac:dyDescent="0.2">
      <c r="A54" s="427" t="s">
        <v>74</v>
      </c>
      <c r="B54" s="294">
        <v>74</v>
      </c>
      <c r="C54" s="295">
        <v>74</v>
      </c>
      <c r="D54" s="296">
        <v>28</v>
      </c>
      <c r="E54" s="297">
        <v>34</v>
      </c>
      <c r="F54" s="298">
        <v>33</v>
      </c>
      <c r="G54" s="47">
        <v>6</v>
      </c>
      <c r="H54" s="299">
        <f t="shared" si="203"/>
        <v>35.378378378378379</v>
      </c>
      <c r="I54" s="300">
        <f t="shared" si="203"/>
        <v>34.337837837837839</v>
      </c>
      <c r="J54" s="301">
        <f t="shared" si="203"/>
        <v>16.5</v>
      </c>
      <c r="K54" s="302">
        <f t="shared" si="204"/>
        <v>13.450511626751945</v>
      </c>
      <c r="L54" s="303">
        <f t="shared" si="204"/>
        <v>12.50065811787846</v>
      </c>
      <c r="M54" s="304">
        <f t="shared" si="204"/>
        <v>5.7397665601195129</v>
      </c>
      <c r="N54" s="305">
        <f t="shared" si="205"/>
        <v>5.8169238404924037</v>
      </c>
      <c r="O54" s="54">
        <f t="shared" si="205"/>
        <v>5.0932507104710529</v>
      </c>
      <c r="P54" s="306">
        <f t="shared" si="205"/>
        <v>-1.5066102514746902</v>
      </c>
      <c r="Q54" s="297">
        <v>37</v>
      </c>
      <c r="R54" s="298">
        <v>36</v>
      </c>
      <c r="S54" s="47">
        <v>14</v>
      </c>
      <c r="T54" s="307">
        <f t="shared" si="206"/>
        <v>38.5</v>
      </c>
      <c r="U54" s="308">
        <f t="shared" si="206"/>
        <v>37.45945945945946</v>
      </c>
      <c r="V54" s="309">
        <f t="shared" si="206"/>
        <v>38.5</v>
      </c>
      <c r="W54" s="310">
        <f t="shared" si="207"/>
        <v>8.3368356480940911</v>
      </c>
      <c r="X54" s="284">
        <f t="shared" si="207"/>
        <v>8.1955848149150352</v>
      </c>
      <c r="Y54" s="311">
        <f t="shared" si="207"/>
        <v>7.6153408983313939</v>
      </c>
      <c r="Z54" s="33">
        <f t="shared" si="208"/>
        <v>0.70324786183454968</v>
      </c>
      <c r="AA54" s="312">
        <f t="shared" si="208"/>
        <v>0.78817740750762777</v>
      </c>
      <c r="AB54" s="313">
        <f t="shared" si="208"/>
        <v>0.36896408673719083</v>
      </c>
      <c r="AC54" s="297">
        <v>26</v>
      </c>
      <c r="AD54" s="298">
        <v>17</v>
      </c>
      <c r="AE54" s="47">
        <v>7</v>
      </c>
      <c r="AF54" s="307">
        <f t="shared" si="209"/>
        <v>27.054054054054056</v>
      </c>
      <c r="AG54" s="308">
        <f t="shared" si="209"/>
        <v>17.689189189189189</v>
      </c>
      <c r="AH54" s="309">
        <f t="shared" si="209"/>
        <v>19.25</v>
      </c>
      <c r="AI54" s="310">
        <f t="shared" si="210"/>
        <v>11.584035179256308</v>
      </c>
      <c r="AJ54" s="284">
        <f t="shared" si="210"/>
        <v>7.7763568030478343</v>
      </c>
      <c r="AK54" s="311">
        <f t="shared" si="210"/>
        <v>7.0622643600482071</v>
      </c>
      <c r="AL54" s="33">
        <f t="shared" si="211"/>
        <v>3.9504473929967663</v>
      </c>
      <c r="AM54" s="312">
        <f t="shared" si="211"/>
        <v>0.36894939564042684</v>
      </c>
      <c r="AN54" s="313">
        <f t="shared" si="211"/>
        <v>-0.18411245154599598</v>
      </c>
      <c r="AO54" s="297">
        <v>268</v>
      </c>
      <c r="AP54" s="298">
        <v>282</v>
      </c>
      <c r="AQ54" s="47">
        <v>88</v>
      </c>
      <c r="AR54" s="307">
        <f t="shared" si="212"/>
        <v>278.86486486486484</v>
      </c>
      <c r="AS54" s="308">
        <f t="shared" si="212"/>
        <v>293.43243243243245</v>
      </c>
      <c r="AT54" s="309">
        <f t="shared" si="212"/>
        <v>242</v>
      </c>
      <c r="AU54" s="310">
        <f t="shared" si="213"/>
        <v>10.805068983684754</v>
      </c>
      <c r="AV54" s="284">
        <f t="shared" si="213"/>
        <v>11.06709507935668</v>
      </c>
      <c r="AW54" s="311">
        <f t="shared" si="213"/>
        <v>8.915513685517352</v>
      </c>
      <c r="AX54" s="33">
        <f t="shared" si="214"/>
        <v>3.1714811974252122</v>
      </c>
      <c r="AY54" s="312">
        <f t="shared" si="214"/>
        <v>3.6596876719492721</v>
      </c>
      <c r="AZ54" s="313">
        <f t="shared" si="214"/>
        <v>1.6691368739231489</v>
      </c>
      <c r="BA54" s="314">
        <f t="shared" si="215"/>
        <v>13.642100292748932</v>
      </c>
      <c r="BB54" s="315">
        <f t="shared" si="215"/>
        <v>9.9100651855683797</v>
      </c>
      <c r="BC54" s="40">
        <f t="shared" si="215"/>
        <v>0.34737825763965358</v>
      </c>
      <c r="BD54" s="122">
        <f>(BA54+BB54)+BC54</f>
        <v>23.899543735956968</v>
      </c>
      <c r="BE54" s="287">
        <f t="shared" si="50"/>
        <v>7.9665145786523217</v>
      </c>
      <c r="BF54" s="112" t="str">
        <f t="shared" si="231"/>
        <v>Patrick Sharp</v>
      </c>
      <c r="BG54" s="125"/>
      <c r="BH54" s="405">
        <f t="shared" si="216"/>
        <v>9</v>
      </c>
      <c r="BI54" s="65" t="str">
        <f t="shared" si="217"/>
        <v>Patrick Sharp</v>
      </c>
      <c r="BJ54" s="114">
        <f t="shared" si="218"/>
        <v>0.34737825763965358</v>
      </c>
      <c r="BK54" s="235">
        <f t="shared" si="232"/>
        <v>4</v>
      </c>
      <c r="BL54" s="225" t="str">
        <f t="shared" si="219"/>
        <v>P.A. Parenteau</v>
      </c>
      <c r="BM54" s="185">
        <f t="shared" si="220"/>
        <v>2.8479175434108734</v>
      </c>
      <c r="BN54" s="81"/>
      <c r="BO54" s="83">
        <f t="shared" si="221"/>
        <v>3</v>
      </c>
      <c r="BP54" s="65" t="str">
        <f t="shared" si="222"/>
        <v>Patrick Sharp</v>
      </c>
      <c r="BQ54" s="105">
        <f t="shared" si="223"/>
        <v>23.899543735956968</v>
      </c>
      <c r="BR54" s="235">
        <f t="shared" si="233"/>
        <v>4</v>
      </c>
      <c r="BS54" s="71" t="str">
        <f t="shared" si="224"/>
        <v>Jarome Iginla</v>
      </c>
      <c r="BT54" s="73">
        <f t="shared" si="225"/>
        <v>23.828154020773898</v>
      </c>
      <c r="BU54" s="84"/>
      <c r="BV54" s="203">
        <f t="shared" si="226"/>
        <v>3</v>
      </c>
      <c r="BW54" s="71" t="str">
        <f t="shared" si="227"/>
        <v>Patrick Sharp</v>
      </c>
      <c r="BX54" s="73">
        <f t="shared" si="228"/>
        <v>7.9665145786523217</v>
      </c>
      <c r="BY54" s="235">
        <f t="shared" si="234"/>
        <v>4</v>
      </c>
      <c r="BZ54" s="71" t="str">
        <f t="shared" si="229"/>
        <v>Jarome Iginla</v>
      </c>
      <c r="CA54" s="73">
        <f t="shared" si="230"/>
        <v>7.9427180069246317</v>
      </c>
      <c r="CB54" s="38"/>
      <c r="CC54" s="41"/>
      <c r="CD54" s="41"/>
      <c r="CE54" s="41"/>
      <c r="CF54" s="41"/>
      <c r="CG54" s="41"/>
      <c r="CH54" s="41"/>
      <c r="CI54" s="41"/>
      <c r="CJ54" s="41"/>
      <c r="CK54" s="41"/>
      <c r="CL54" s="41"/>
      <c r="CM54" s="41"/>
    </row>
    <row r="55" spans="1:91" ht="16.5" customHeight="1" x14ac:dyDescent="0.2">
      <c r="A55" s="427" t="s">
        <v>76</v>
      </c>
      <c r="B55" s="294">
        <v>82</v>
      </c>
      <c r="C55" s="295">
        <v>82</v>
      </c>
      <c r="D55" s="296">
        <v>44</v>
      </c>
      <c r="E55" s="297">
        <v>43</v>
      </c>
      <c r="F55" s="298">
        <v>32</v>
      </c>
      <c r="G55" s="47">
        <v>14</v>
      </c>
      <c r="H55" s="299">
        <f t="shared" si="203"/>
        <v>40.378048780487809</v>
      </c>
      <c r="I55" s="300">
        <f t="shared" si="203"/>
        <v>30.04878048780488</v>
      </c>
      <c r="J55" s="301">
        <f t="shared" si="203"/>
        <v>24.5</v>
      </c>
      <c r="K55" s="302">
        <f t="shared" si="204"/>
        <v>15.351337157935687</v>
      </c>
      <c r="L55" s="303">
        <f t="shared" si="204"/>
        <v>10.939230755039244</v>
      </c>
      <c r="M55" s="304">
        <f t="shared" si="204"/>
        <v>8.5226836801774581</v>
      </c>
      <c r="N55" s="305">
        <f t="shared" si="205"/>
        <v>7.7177493716761454</v>
      </c>
      <c r="O55" s="54">
        <f t="shared" si="205"/>
        <v>3.5318233476318364</v>
      </c>
      <c r="P55" s="306">
        <f t="shared" si="205"/>
        <v>1.276306868583255</v>
      </c>
      <c r="Q55" s="297">
        <v>43</v>
      </c>
      <c r="R55" s="298">
        <v>35</v>
      </c>
      <c r="S55" s="47">
        <v>19</v>
      </c>
      <c r="T55" s="307">
        <f t="shared" si="206"/>
        <v>40.378048780487809</v>
      </c>
      <c r="U55" s="308">
        <f t="shared" si="206"/>
        <v>32.865853658536587</v>
      </c>
      <c r="V55" s="309">
        <f t="shared" si="206"/>
        <v>33.25</v>
      </c>
      <c r="W55" s="310">
        <f t="shared" si="207"/>
        <v>8.7435105577572187</v>
      </c>
      <c r="X55" s="284">
        <f t="shared" si="207"/>
        <v>7.1905706878827731</v>
      </c>
      <c r="Y55" s="311">
        <f t="shared" si="207"/>
        <v>6.5768853212862037</v>
      </c>
      <c r="Z55" s="33">
        <f t="shared" si="208"/>
        <v>1.1099227714976774</v>
      </c>
      <c r="AA55" s="312">
        <f t="shared" si="208"/>
        <v>-0.21683671952463435</v>
      </c>
      <c r="AB55" s="313">
        <f t="shared" si="208"/>
        <v>-0.66949149030799937</v>
      </c>
      <c r="AC55" s="297">
        <v>30</v>
      </c>
      <c r="AD55" s="298">
        <v>19</v>
      </c>
      <c r="AE55" s="47">
        <v>12</v>
      </c>
      <c r="AF55" s="307">
        <f t="shared" si="209"/>
        <v>28.170731707317074</v>
      </c>
      <c r="AG55" s="308">
        <f t="shared" si="209"/>
        <v>17.841463414634148</v>
      </c>
      <c r="AH55" s="309">
        <f t="shared" si="209"/>
        <v>21</v>
      </c>
      <c r="AI55" s="310">
        <f t="shared" si="210"/>
        <v>12.062175468081145</v>
      </c>
      <c r="AJ55" s="284">
        <f t="shared" si="210"/>
        <v>7.8432981815532692</v>
      </c>
      <c r="AK55" s="311">
        <f t="shared" si="210"/>
        <v>7.7042883927798629</v>
      </c>
      <c r="AL55" s="33">
        <f t="shared" si="211"/>
        <v>4.4285876818216039</v>
      </c>
      <c r="AM55" s="312">
        <f t="shared" si="211"/>
        <v>0.43589077414586175</v>
      </c>
      <c r="AN55" s="313">
        <f t="shared" si="211"/>
        <v>0.45791158118565978</v>
      </c>
      <c r="AO55" s="297">
        <v>289</v>
      </c>
      <c r="AP55" s="298">
        <v>251</v>
      </c>
      <c r="AQ55" s="47">
        <v>134</v>
      </c>
      <c r="AR55" s="307">
        <f t="shared" si="212"/>
        <v>271.3780487804878</v>
      </c>
      <c r="AS55" s="308">
        <f t="shared" si="212"/>
        <v>235.69512195121951</v>
      </c>
      <c r="AT55" s="309">
        <f t="shared" si="212"/>
        <v>234.5</v>
      </c>
      <c r="AU55" s="310">
        <f t="shared" si="213"/>
        <v>10.514980218651354</v>
      </c>
      <c r="AV55" s="284">
        <f t="shared" si="213"/>
        <v>8.8894751774766885</v>
      </c>
      <c r="AW55" s="311">
        <f t="shared" si="213"/>
        <v>8.639206443197601</v>
      </c>
      <c r="AX55" s="33">
        <f t="shared" si="214"/>
        <v>2.881392432391813</v>
      </c>
      <c r="AY55" s="312">
        <f t="shared" si="214"/>
        <v>1.482067770069281</v>
      </c>
      <c r="AZ55" s="313">
        <f t="shared" si="214"/>
        <v>1.3928296316033979</v>
      </c>
      <c r="BA55" s="314">
        <f t="shared" si="215"/>
        <v>16.137652257387238</v>
      </c>
      <c r="BB55" s="315">
        <f t="shared" si="215"/>
        <v>5.2329451723223448</v>
      </c>
      <c r="BC55" s="40">
        <f t="shared" si="215"/>
        <v>2.4575565910643133</v>
      </c>
      <c r="BD55" s="122">
        <f>(BA55+BB55)+BC55</f>
        <v>23.828154020773898</v>
      </c>
      <c r="BE55" s="287">
        <f t="shared" si="50"/>
        <v>7.9427180069246317</v>
      </c>
      <c r="BF55" s="112" t="str">
        <f t="shared" si="231"/>
        <v>Jarome Iginla</v>
      </c>
      <c r="BG55" s="125"/>
      <c r="BH55" s="405">
        <f t="shared" si="216"/>
        <v>7</v>
      </c>
      <c r="BI55" s="65" t="str">
        <f t="shared" si="217"/>
        <v>Jarome Iginla</v>
      </c>
      <c r="BJ55" s="114">
        <f t="shared" si="218"/>
        <v>2.4575565910643133</v>
      </c>
      <c r="BK55" s="235">
        <f t="shared" si="232"/>
        <v>5</v>
      </c>
      <c r="BL55" s="225" t="str">
        <f t="shared" si="219"/>
        <v>Troy Brouwer</v>
      </c>
      <c r="BM55" s="185">
        <f t="shared" si="220"/>
        <v>2.6957728786136395</v>
      </c>
      <c r="BN55" s="81"/>
      <c r="BO55" s="83">
        <f t="shared" si="221"/>
        <v>4</v>
      </c>
      <c r="BP55" s="65" t="str">
        <f t="shared" si="222"/>
        <v>Jarome Iginla</v>
      </c>
      <c r="BQ55" s="105">
        <f t="shared" si="223"/>
        <v>23.828154020773898</v>
      </c>
      <c r="BR55" s="235">
        <f t="shared" si="233"/>
        <v>5</v>
      </c>
      <c r="BS55" s="71" t="str">
        <f t="shared" si="224"/>
        <v>Jonathan Toews</v>
      </c>
      <c r="BT55" s="73">
        <f t="shared" si="225"/>
        <v>21.934106393393343</v>
      </c>
      <c r="BU55" s="84"/>
      <c r="BV55" s="203">
        <f t="shared" si="226"/>
        <v>4</v>
      </c>
      <c r="BW55" s="71" t="str">
        <f t="shared" si="227"/>
        <v>Jarome Iginla</v>
      </c>
      <c r="BX55" s="73">
        <f t="shared" si="228"/>
        <v>7.9427180069246317</v>
      </c>
      <c r="BY55" s="235">
        <f t="shared" si="234"/>
        <v>5</v>
      </c>
      <c r="BZ55" s="71" t="str">
        <f t="shared" si="229"/>
        <v>Jonathan Toews</v>
      </c>
      <c r="CA55" s="73">
        <f t="shared" si="230"/>
        <v>7.3113687977977824</v>
      </c>
      <c r="CB55" s="38"/>
      <c r="CC55" s="41"/>
      <c r="CD55" s="41"/>
      <c r="CE55" s="41"/>
      <c r="CF55" s="41"/>
      <c r="CG55" s="41"/>
      <c r="CH55" s="41"/>
      <c r="CI55" s="41"/>
      <c r="CJ55" s="41"/>
      <c r="CK55" s="41"/>
      <c r="CL55" s="41"/>
      <c r="CM55" s="41"/>
    </row>
    <row r="56" spans="1:91" ht="16.5" customHeight="1" x14ac:dyDescent="0.2">
      <c r="A56" s="427" t="s">
        <v>79</v>
      </c>
      <c r="B56" s="294" t="s">
        <v>57</v>
      </c>
      <c r="C56" s="295">
        <v>62</v>
      </c>
      <c r="D56" s="296">
        <v>40</v>
      </c>
      <c r="E56" s="297" t="s">
        <v>57</v>
      </c>
      <c r="F56" s="298">
        <v>18</v>
      </c>
      <c r="G56" s="47">
        <v>4</v>
      </c>
      <c r="H56" s="299" t="s">
        <v>57</v>
      </c>
      <c r="I56" s="300">
        <f t="shared" ref="I56:I74" si="235">(F56/C56)*77</f>
        <v>22.35483870967742</v>
      </c>
      <c r="J56" s="301">
        <f t="shared" ref="J56:J74" si="236">(G56/D56)*77</f>
        <v>7.7</v>
      </c>
      <c r="K56" s="302" t="s">
        <v>57</v>
      </c>
      <c r="L56" s="303">
        <f t="shared" ref="L56:L74" si="237">(I56/(I$150))*1000</f>
        <v>8.1382583641320174</v>
      </c>
      <c r="M56" s="304">
        <f t="shared" ref="M56:M74" si="238">(J56/(J$150))*1000</f>
        <v>2.6785577280557726</v>
      </c>
      <c r="N56" s="305" t="s">
        <v>57</v>
      </c>
      <c r="O56" s="54">
        <f t="shared" ref="O56:O74" si="239">(L56-F$151)</f>
        <v>0.73085095672460998</v>
      </c>
      <c r="P56" s="306">
        <f t="shared" ref="P56:P74" si="240">(M56-G$151)</f>
        <v>-4.5678190835384305</v>
      </c>
      <c r="Q56" s="297" t="s">
        <v>57</v>
      </c>
      <c r="R56" s="298">
        <v>34</v>
      </c>
      <c r="S56" s="47">
        <v>20</v>
      </c>
      <c r="T56" s="307" t="s">
        <v>57</v>
      </c>
      <c r="U56" s="308">
        <f t="shared" ref="U56:U74" si="241">(R56/C56)*77</f>
        <v>42.225806451612897</v>
      </c>
      <c r="V56" s="309">
        <f t="shared" ref="V56:V74" si="242">(S56/D56)*77</f>
        <v>38.5</v>
      </c>
      <c r="W56" s="310" t="s">
        <v>57</v>
      </c>
      <c r="X56" s="284">
        <f t="shared" ref="X56:X74" si="243">(U56/U$150)*1000</f>
        <v>9.2383922017590621</v>
      </c>
      <c r="Y56" s="311">
        <f t="shared" ref="Y56:Y74" si="244">(V56/V$150)*1000</f>
        <v>7.6153408983313939</v>
      </c>
      <c r="Z56" s="33" t="s">
        <v>57</v>
      </c>
      <c r="AA56" s="312">
        <f t="shared" ref="AA56:AA74" si="245">(X56-F$151)</f>
        <v>1.8309847943516546</v>
      </c>
      <c r="AB56" s="313">
        <f t="shared" ref="AB56:AB74" si="246">(Y56-G$151)</f>
        <v>0.36896408673719083</v>
      </c>
      <c r="AC56" s="297" t="s">
        <v>57</v>
      </c>
      <c r="AD56" s="298">
        <v>23</v>
      </c>
      <c r="AE56" s="47">
        <v>11</v>
      </c>
      <c r="AF56" s="307" t="s">
        <v>57</v>
      </c>
      <c r="AG56" s="308">
        <f t="shared" ref="AG56:AG74" si="247">(AD56/C56)*77</f>
        <v>28.56451612903226</v>
      </c>
      <c r="AH56" s="309">
        <f t="shared" ref="AH56:AH74" si="248">(AE56/D56)*77</f>
        <v>21.175000000000001</v>
      </c>
      <c r="AI56" s="310" t="s">
        <v>57</v>
      </c>
      <c r="AJ56" s="284">
        <f t="shared" ref="AJ56:AJ74" si="249">((AG56/AG$150)*1000)</f>
        <v>12.557266867919749</v>
      </c>
      <c r="AK56" s="311">
        <f t="shared" ref="AK56:AK74" si="250">((AH56/AH$150)*1000)</f>
        <v>7.7684907960530287</v>
      </c>
      <c r="AL56" s="33" t="s">
        <v>57</v>
      </c>
      <c r="AM56" s="312">
        <f t="shared" ref="AM56:AM74" si="251">(AJ56-F$151)</f>
        <v>5.1498594605123413</v>
      </c>
      <c r="AN56" s="313">
        <f t="shared" ref="AN56:AN74" si="252">(AK56-G$151)</f>
        <v>0.52211398445882562</v>
      </c>
      <c r="AO56" s="297" t="s">
        <v>57</v>
      </c>
      <c r="AP56" s="298">
        <v>134</v>
      </c>
      <c r="AQ56" s="47">
        <v>78</v>
      </c>
      <c r="AR56" s="307" t="s">
        <v>57</v>
      </c>
      <c r="AS56" s="308">
        <f t="shared" ref="AS56:AS74" si="253">(AP56/C56)*77</f>
        <v>166.41935483870967</v>
      </c>
      <c r="AT56" s="309">
        <f t="shared" ref="AT56:AT74" si="254">(AQ56/D56)*77</f>
        <v>150.15</v>
      </c>
      <c r="AU56" s="310" t="s">
        <v>57</v>
      </c>
      <c r="AV56" s="284">
        <f t="shared" ref="AV56:AV74" si="255">(AS56/AS$150)*1000</f>
        <v>6.2766709452585694</v>
      </c>
      <c r="AW56" s="311">
        <f t="shared" ref="AW56:AW74" si="256">(AT56/AT$150)*1000</f>
        <v>5.531670991241449</v>
      </c>
      <c r="AX56" s="33" t="s">
        <v>57</v>
      </c>
      <c r="AY56" s="312">
        <f t="shared" ref="AY56:AY74" si="257">(AV56-F$151)</f>
        <v>-1.1307364621488381</v>
      </c>
      <c r="AZ56" s="313">
        <f t="shared" ref="AZ56:AZ74" si="258">(AW56-G$151)</f>
        <v>-1.7147058203527541</v>
      </c>
      <c r="BA56" s="314" t="s">
        <v>57</v>
      </c>
      <c r="BB56" s="315">
        <f t="shared" ref="BB56:BB74" si="259">(((AY56+AM56)+AA56)+O56)</f>
        <v>6.5809587494397679</v>
      </c>
      <c r="BC56" s="40">
        <f t="shared" ref="BC56:BC74" si="260">(((AZ56+AN56)+AB56)+P56)</f>
        <v>-5.3914468326951681</v>
      </c>
      <c r="BD56" s="124">
        <f>BB56+BC56</f>
        <v>1.1895119167445998</v>
      </c>
      <c r="BE56" s="288">
        <f>(BC56+BB56)/2</f>
        <v>0.59475595837229989</v>
      </c>
      <c r="BF56" s="112" t="str">
        <f t="shared" si="231"/>
        <v>Ryan Nugent-Hopkins</v>
      </c>
      <c r="BG56" s="125"/>
      <c r="BH56" s="405">
        <f t="shared" si="216"/>
        <v>14</v>
      </c>
      <c r="BI56" s="65" t="str">
        <f t="shared" si="217"/>
        <v>Ryan Nugent-Hopkins</v>
      </c>
      <c r="BJ56" s="114">
        <f t="shared" si="218"/>
        <v>-5.3914468326951681</v>
      </c>
      <c r="BK56" s="235">
        <f t="shared" si="232"/>
        <v>6</v>
      </c>
      <c r="BL56" s="225" t="str">
        <f t="shared" si="219"/>
        <v>Daniel Sedin</v>
      </c>
      <c r="BM56" s="185">
        <f t="shared" si="220"/>
        <v>2.468680155201703</v>
      </c>
      <c r="BN56" s="81"/>
      <c r="BO56" s="83">
        <f t="shared" si="221"/>
        <v>12</v>
      </c>
      <c r="BP56" s="65" t="str">
        <f t="shared" si="222"/>
        <v>Ryan Nugent-Hopkins</v>
      </c>
      <c r="BQ56" s="105">
        <f t="shared" si="223"/>
        <v>1.1895119167445998</v>
      </c>
      <c r="BR56" s="235">
        <f t="shared" si="233"/>
        <v>6</v>
      </c>
      <c r="BS56" s="71" t="str">
        <f t="shared" si="224"/>
        <v>Henrik Sedin</v>
      </c>
      <c r="BT56" s="73">
        <f t="shared" si="225"/>
        <v>15.081773659255887</v>
      </c>
      <c r="BU56" s="84"/>
      <c r="BV56" s="203">
        <f t="shared" si="226"/>
        <v>11</v>
      </c>
      <c r="BW56" s="71" t="str">
        <f t="shared" si="227"/>
        <v>Ryan Nugent-Hopkins</v>
      </c>
      <c r="BX56" s="73">
        <f t="shared" si="228"/>
        <v>0.59475595837229989</v>
      </c>
      <c r="BY56" s="235">
        <f t="shared" si="234"/>
        <v>6</v>
      </c>
      <c r="BZ56" s="71" t="str">
        <f t="shared" si="229"/>
        <v>Henrik Sedin</v>
      </c>
      <c r="CA56" s="73">
        <f t="shared" si="230"/>
        <v>5.0272578864186288</v>
      </c>
      <c r="CB56" s="38"/>
      <c r="CC56" s="41"/>
      <c r="CD56" s="41"/>
      <c r="CE56" s="41"/>
      <c r="CF56" s="41"/>
      <c r="CG56" s="41"/>
      <c r="CH56" s="41"/>
      <c r="CI56" s="41"/>
      <c r="CJ56" s="41"/>
      <c r="CK56" s="41"/>
      <c r="CL56" s="41"/>
      <c r="CM56" s="41"/>
    </row>
    <row r="57" spans="1:91" ht="16.5" customHeight="1" x14ac:dyDescent="0.2">
      <c r="A57" s="427" t="s">
        <v>71</v>
      </c>
      <c r="B57" s="294">
        <v>82</v>
      </c>
      <c r="C57" s="295">
        <v>74</v>
      </c>
      <c r="D57" s="296">
        <v>48</v>
      </c>
      <c r="E57" s="297">
        <v>19</v>
      </c>
      <c r="F57" s="298">
        <v>18</v>
      </c>
      <c r="G57" s="47">
        <v>13</v>
      </c>
      <c r="H57" s="299">
        <f t="shared" ref="H57:H74" si="261">(E57/B57)*77</f>
        <v>17.841463414634148</v>
      </c>
      <c r="I57" s="300">
        <f t="shared" si="235"/>
        <v>18.72972972972973</v>
      </c>
      <c r="J57" s="301">
        <f t="shared" si="236"/>
        <v>20.854166666666664</v>
      </c>
      <c r="K57" s="302">
        <f t="shared" ref="K57:K74" si="262">(H57/(H$150))*1000</f>
        <v>6.7831489767622806</v>
      </c>
      <c r="L57" s="303">
        <f t="shared" si="237"/>
        <v>6.8185407915700686</v>
      </c>
      <c r="M57" s="304">
        <f t="shared" si="238"/>
        <v>7.2544271801510494</v>
      </c>
      <c r="N57" s="305">
        <f t="shared" ref="N57:N74" si="263">(K57-E$151)</f>
        <v>-0.85043880949726081</v>
      </c>
      <c r="O57" s="54">
        <f t="shared" si="239"/>
        <v>-0.58886661583733879</v>
      </c>
      <c r="P57" s="306">
        <f t="shared" si="240"/>
        <v>8.0503685568462657E-3</v>
      </c>
      <c r="Q57" s="297">
        <v>52</v>
      </c>
      <c r="R57" s="298">
        <v>45</v>
      </c>
      <c r="S57" s="47">
        <v>36</v>
      </c>
      <c r="T57" s="307">
        <f t="shared" ref="T57:T74" si="264">(Q57/B57)*77</f>
        <v>48.829268292682926</v>
      </c>
      <c r="U57" s="308">
        <f t="shared" si="241"/>
        <v>46.824324324324323</v>
      </c>
      <c r="V57" s="309">
        <f t="shared" si="242"/>
        <v>57.75</v>
      </c>
      <c r="W57" s="310">
        <f t="shared" ref="W57:W74" si="265">(T57/T$150)*1000</f>
        <v>10.573547651241286</v>
      </c>
      <c r="X57" s="284">
        <f t="shared" si="243"/>
        <v>10.244481018643794</v>
      </c>
      <c r="Y57" s="311">
        <f t="shared" si="244"/>
        <v>11.42301134749709</v>
      </c>
      <c r="Z57" s="33">
        <f t="shared" ref="Z57:Z74" si="266">(W57-E$151)</f>
        <v>2.9399598649817449</v>
      </c>
      <c r="AA57" s="312">
        <f t="shared" si="245"/>
        <v>2.837073611236387</v>
      </c>
      <c r="AB57" s="313">
        <f t="shared" si="246"/>
        <v>4.1766345359028865</v>
      </c>
      <c r="AC57" s="297">
        <v>23</v>
      </c>
      <c r="AD57" s="298">
        <v>15</v>
      </c>
      <c r="AE57" s="47">
        <v>27</v>
      </c>
      <c r="AF57" s="307">
        <f t="shared" ref="AF57:AF74" si="267">(AC57/B57)*77</f>
        <v>21.59756097560976</v>
      </c>
      <c r="AG57" s="308">
        <f t="shared" si="247"/>
        <v>15.608108108108109</v>
      </c>
      <c r="AH57" s="309">
        <f t="shared" si="248"/>
        <v>43.3125</v>
      </c>
      <c r="AI57" s="310">
        <f t="shared" ref="AI57:AI74" si="268">((AF57/AF$150)*1000)</f>
        <v>9.2476678588622114</v>
      </c>
      <c r="AJ57" s="284">
        <f t="shared" si="249"/>
        <v>6.8614912968069133</v>
      </c>
      <c r="AK57" s="311">
        <f t="shared" si="250"/>
        <v>15.890094810108467</v>
      </c>
      <c r="AL57" s="33">
        <f t="shared" ref="AL57:AL74" si="269">(AI57-E$151)</f>
        <v>1.6140800726026701</v>
      </c>
      <c r="AM57" s="312">
        <f t="shared" si="251"/>
        <v>-0.54591611060049416</v>
      </c>
      <c r="AN57" s="313">
        <f t="shared" si="252"/>
        <v>8.6437179985142638</v>
      </c>
      <c r="AO57" s="297">
        <v>161</v>
      </c>
      <c r="AP57" s="298">
        <v>142</v>
      </c>
      <c r="AQ57" s="47">
        <v>63</v>
      </c>
      <c r="AR57" s="307">
        <f t="shared" ref="AR57:AR74" si="270">(AO57/B57)*77</f>
        <v>151.1829268292683</v>
      </c>
      <c r="AS57" s="308">
        <f t="shared" si="253"/>
        <v>147.75675675675674</v>
      </c>
      <c r="AT57" s="309">
        <f t="shared" si="254"/>
        <v>101.0625</v>
      </c>
      <c r="AU57" s="310">
        <f t="shared" ref="AU57:AU74" si="271">(AR57/AR$150)*1000</f>
        <v>5.8578263501829344</v>
      </c>
      <c r="AV57" s="284">
        <f t="shared" si="255"/>
        <v>5.5727925576902422</v>
      </c>
      <c r="AW57" s="311">
        <f t="shared" si="256"/>
        <v>3.7232400902586673</v>
      </c>
      <c r="AX57" s="33">
        <f t="shared" ref="AX57:AX74" si="272">(AU57-E$151)</f>
        <v>-1.775761436076607</v>
      </c>
      <c r="AY57" s="312">
        <f t="shared" si="257"/>
        <v>-1.8346148497171653</v>
      </c>
      <c r="AZ57" s="313">
        <f t="shared" si="258"/>
        <v>-3.5231367213355358</v>
      </c>
      <c r="BA57" s="314">
        <f t="shared" ref="BA57:BA74" si="273">(((AX57+AL57)+Z57)+N57)</f>
        <v>1.9278396920105472</v>
      </c>
      <c r="BB57" s="315">
        <f t="shared" si="259"/>
        <v>-0.1323239649186112</v>
      </c>
      <c r="BC57" s="40">
        <f t="shared" si="260"/>
        <v>9.3052661816384603</v>
      </c>
      <c r="BD57" s="122">
        <f t="shared" ref="BD57:BD74" si="274">(BA57+BB57)+BC57</f>
        <v>11.100781908730397</v>
      </c>
      <c r="BE57" s="287">
        <f t="shared" si="50"/>
        <v>3.7002606362434656</v>
      </c>
      <c r="BF57" s="112" t="str">
        <f t="shared" si="231"/>
        <v>Mike Riberio</v>
      </c>
      <c r="BG57" s="125"/>
      <c r="BH57" s="405">
        <f t="shared" si="216"/>
        <v>1</v>
      </c>
      <c r="BI57" s="65" t="str">
        <f t="shared" si="217"/>
        <v>Mike Riberio</v>
      </c>
      <c r="BJ57" s="114">
        <f t="shared" si="218"/>
        <v>9.3052661816384603</v>
      </c>
      <c r="BK57" s="235">
        <f t="shared" si="232"/>
        <v>7</v>
      </c>
      <c r="BL57" s="225" t="str">
        <f t="shared" si="219"/>
        <v>Jarome Iginla</v>
      </c>
      <c r="BM57" s="185">
        <f t="shared" si="220"/>
        <v>2.4575565910643133</v>
      </c>
      <c r="BN57" s="81"/>
      <c r="BO57" s="83">
        <f t="shared" si="221"/>
        <v>7</v>
      </c>
      <c r="BP57" s="65" t="str">
        <f t="shared" si="222"/>
        <v>Mike Riberio</v>
      </c>
      <c r="BQ57" s="105">
        <f t="shared" si="223"/>
        <v>11.100781908730397</v>
      </c>
      <c r="BR57" s="235">
        <f t="shared" si="233"/>
        <v>7</v>
      </c>
      <c r="BS57" s="71" t="str">
        <f t="shared" si="224"/>
        <v>Mike Riberio</v>
      </c>
      <c r="BT57" s="73">
        <f t="shared" si="225"/>
        <v>11.100781908730397</v>
      </c>
      <c r="BU57" s="84"/>
      <c r="BV57" s="203">
        <f t="shared" si="226"/>
        <v>7</v>
      </c>
      <c r="BW57" s="71" t="str">
        <f t="shared" si="227"/>
        <v>Mike Riberio</v>
      </c>
      <c r="BX57" s="73">
        <f t="shared" si="228"/>
        <v>3.7002606362434656</v>
      </c>
      <c r="BY57" s="235">
        <f t="shared" si="234"/>
        <v>7</v>
      </c>
      <c r="BZ57" s="71" t="str">
        <f t="shared" si="229"/>
        <v>Mike Riberio</v>
      </c>
      <c r="CA57" s="73">
        <f t="shared" si="230"/>
        <v>3.7002606362434656</v>
      </c>
      <c r="CB57" s="38"/>
      <c r="CC57" s="41"/>
      <c r="CD57" s="41"/>
      <c r="CE57" s="41"/>
      <c r="CF57" s="41"/>
      <c r="CG57" s="41"/>
      <c r="CH57" s="41"/>
      <c r="CI57" s="41"/>
      <c r="CJ57" s="41"/>
      <c r="CK57" s="41"/>
      <c r="CL57" s="41"/>
      <c r="CM57" s="41"/>
    </row>
    <row r="58" spans="1:91" ht="16.5" customHeight="1" x14ac:dyDescent="0.2">
      <c r="A58" s="427" t="s">
        <v>80</v>
      </c>
      <c r="B58" s="294">
        <v>42</v>
      </c>
      <c r="C58" s="295">
        <v>62</v>
      </c>
      <c r="D58" s="296">
        <v>48</v>
      </c>
      <c r="E58" s="297">
        <v>11</v>
      </c>
      <c r="F58" s="298">
        <v>25</v>
      </c>
      <c r="G58" s="47">
        <v>10</v>
      </c>
      <c r="H58" s="299">
        <f t="shared" si="261"/>
        <v>20.166666666666668</v>
      </c>
      <c r="I58" s="300">
        <f t="shared" si="235"/>
        <v>31.048387096774192</v>
      </c>
      <c r="J58" s="301">
        <f t="shared" si="236"/>
        <v>16.041666666666668</v>
      </c>
      <c r="K58" s="302">
        <f t="shared" si="262"/>
        <v>7.6671683922801712</v>
      </c>
      <c r="L58" s="303">
        <f t="shared" si="237"/>
        <v>11.303136616850024</v>
      </c>
      <c r="M58" s="304">
        <f t="shared" si="238"/>
        <v>5.5803286001161929</v>
      </c>
      <c r="N58" s="305">
        <f t="shared" si="263"/>
        <v>3.3580606020629844E-2</v>
      </c>
      <c r="O58" s="54">
        <f t="shared" si="239"/>
        <v>3.8957292094426164</v>
      </c>
      <c r="P58" s="306">
        <f t="shared" si="240"/>
        <v>-1.6660482114780102</v>
      </c>
      <c r="Q58" s="297">
        <v>19</v>
      </c>
      <c r="R58" s="298">
        <v>25</v>
      </c>
      <c r="S58" s="47">
        <v>21</v>
      </c>
      <c r="T58" s="307">
        <f t="shared" si="264"/>
        <v>34.833333333333336</v>
      </c>
      <c r="U58" s="308">
        <f t="shared" si="241"/>
        <v>31.048387096774192</v>
      </c>
      <c r="V58" s="309">
        <f t="shared" si="242"/>
        <v>33.6875</v>
      </c>
      <c r="W58" s="310">
        <f t="shared" si="265"/>
        <v>7.542851300656559</v>
      </c>
      <c r="X58" s="284">
        <f t="shared" si="243"/>
        <v>6.7929354424698998</v>
      </c>
      <c r="Y58" s="311">
        <f t="shared" si="244"/>
        <v>6.6634232860399694</v>
      </c>
      <c r="Z58" s="33">
        <f t="shared" si="266"/>
        <v>-9.073648560298242E-2</v>
      </c>
      <c r="AA58" s="312">
        <f t="shared" si="245"/>
        <v>-0.61447196493750766</v>
      </c>
      <c r="AB58" s="313">
        <f t="shared" si="246"/>
        <v>-0.58295352555423374</v>
      </c>
      <c r="AC58" s="297">
        <v>7</v>
      </c>
      <c r="AD58" s="298">
        <v>7</v>
      </c>
      <c r="AE58" s="47">
        <v>7</v>
      </c>
      <c r="AF58" s="307">
        <f t="shared" si="267"/>
        <v>12.833333333333332</v>
      </c>
      <c r="AG58" s="308">
        <f t="shared" si="247"/>
        <v>8.693548387096774</v>
      </c>
      <c r="AH58" s="309">
        <f t="shared" si="248"/>
        <v>11.229166666666668</v>
      </c>
      <c r="AI58" s="310">
        <f t="shared" si="268"/>
        <v>5.4949910465702985</v>
      </c>
      <c r="AJ58" s="284">
        <f t="shared" si="249"/>
        <v>3.8217768728451404</v>
      </c>
      <c r="AK58" s="311">
        <f t="shared" si="250"/>
        <v>4.1196542100281208</v>
      </c>
      <c r="AL58" s="33">
        <f t="shared" si="269"/>
        <v>-2.1385967396892429</v>
      </c>
      <c r="AM58" s="312">
        <f t="shared" si="251"/>
        <v>-3.585630534562267</v>
      </c>
      <c r="AN58" s="313">
        <f t="shared" si="252"/>
        <v>-3.1267226015660823</v>
      </c>
      <c r="AO58" s="297">
        <v>91</v>
      </c>
      <c r="AP58" s="298">
        <v>149</v>
      </c>
      <c r="AQ58" s="47">
        <v>114</v>
      </c>
      <c r="AR58" s="307">
        <f t="shared" si="270"/>
        <v>166.83333333333331</v>
      </c>
      <c r="AS58" s="308">
        <f t="shared" si="253"/>
        <v>185.04838709677421</v>
      </c>
      <c r="AT58" s="309">
        <f t="shared" si="254"/>
        <v>182.875</v>
      </c>
      <c r="AU58" s="310">
        <f t="shared" si="271"/>
        <v>6.464226593473092</v>
      </c>
      <c r="AV58" s="284">
        <f t="shared" si="255"/>
        <v>6.9792833645039325</v>
      </c>
      <c r="AW58" s="311">
        <f t="shared" si="256"/>
        <v>6.7372915918966365</v>
      </c>
      <c r="AX58" s="33">
        <f t="shared" si="272"/>
        <v>-1.1693611927864493</v>
      </c>
      <c r="AY58" s="312">
        <f t="shared" si="257"/>
        <v>-0.42812404290347494</v>
      </c>
      <c r="AZ58" s="313">
        <f t="shared" si="258"/>
        <v>-0.50908521969756659</v>
      </c>
      <c r="BA58" s="314">
        <f t="shared" si="273"/>
        <v>-3.3651138120580448</v>
      </c>
      <c r="BB58" s="315">
        <f t="shared" si="259"/>
        <v>-0.7324973329606328</v>
      </c>
      <c r="BC58" s="40">
        <f t="shared" si="260"/>
        <v>-5.8848095582958928</v>
      </c>
      <c r="BD58" s="122">
        <f t="shared" si="274"/>
        <v>-9.9824207033145704</v>
      </c>
      <c r="BE58" s="287">
        <f t="shared" si="50"/>
        <v>-3.3274735677715235</v>
      </c>
      <c r="BF58" s="112" t="str">
        <f t="shared" si="231"/>
        <v>Jordan Staal</v>
      </c>
      <c r="BG58" s="125"/>
      <c r="BH58" s="405">
        <f t="shared" si="216"/>
        <v>16</v>
      </c>
      <c r="BI58" s="65" t="str">
        <f t="shared" si="217"/>
        <v>Jordan Staal</v>
      </c>
      <c r="BJ58" s="114">
        <f t="shared" si="218"/>
        <v>-5.8848095582958928</v>
      </c>
      <c r="BK58" s="235">
        <f t="shared" si="232"/>
        <v>8</v>
      </c>
      <c r="BL58" s="225" t="str">
        <f t="shared" si="219"/>
        <v>Patrik Elias</v>
      </c>
      <c r="BM58" s="185">
        <f t="shared" si="220"/>
        <v>1.020678158749412</v>
      </c>
      <c r="BN58" s="81"/>
      <c r="BO58" s="83">
        <f t="shared" si="221"/>
        <v>14</v>
      </c>
      <c r="BP58" s="65" t="str">
        <f t="shared" si="222"/>
        <v>Jordan Staal</v>
      </c>
      <c r="BQ58" s="105">
        <f t="shared" si="223"/>
        <v>-9.9824207033145704</v>
      </c>
      <c r="BR58" s="235">
        <f t="shared" si="233"/>
        <v>8</v>
      </c>
      <c r="BS58" s="71" t="str">
        <f t="shared" si="224"/>
        <v>Patrik Elias</v>
      </c>
      <c r="BT58" s="73">
        <f t="shared" si="225"/>
        <v>10.352872413972763</v>
      </c>
      <c r="BU58" s="84"/>
      <c r="BV58" s="203">
        <f t="shared" si="226"/>
        <v>14</v>
      </c>
      <c r="BW58" s="71" t="str">
        <f t="shared" si="227"/>
        <v>Jordan Staal</v>
      </c>
      <c r="BX58" s="73">
        <f t="shared" si="228"/>
        <v>-3.3274735677715235</v>
      </c>
      <c r="BY58" s="235">
        <f t="shared" si="234"/>
        <v>8</v>
      </c>
      <c r="BZ58" s="71" t="str">
        <f t="shared" si="229"/>
        <v>Patrik Elias</v>
      </c>
      <c r="CA58" s="73">
        <f t="shared" si="230"/>
        <v>3.4509574713242546</v>
      </c>
      <c r="CB58" s="38"/>
      <c r="CC58" s="41"/>
      <c r="CD58" s="41"/>
      <c r="CE58" s="41"/>
      <c r="CF58" s="41"/>
      <c r="CG58" s="41"/>
      <c r="CH58" s="41"/>
      <c r="CI58" s="41"/>
      <c r="CJ58" s="41"/>
      <c r="CK58" s="41"/>
      <c r="CL58" s="41"/>
      <c r="CM58" s="41"/>
    </row>
    <row r="59" spans="1:91" ht="16.5" customHeight="1" x14ac:dyDescent="0.2">
      <c r="A59" s="427" t="s">
        <v>83</v>
      </c>
      <c r="B59" s="294">
        <v>73</v>
      </c>
      <c r="C59" s="295">
        <v>74</v>
      </c>
      <c r="D59" s="296">
        <v>48</v>
      </c>
      <c r="E59" s="297">
        <v>19</v>
      </c>
      <c r="F59" s="298">
        <v>30</v>
      </c>
      <c r="G59" s="47">
        <v>17</v>
      </c>
      <c r="H59" s="299">
        <f t="shared" si="261"/>
        <v>20.041095890410958</v>
      </c>
      <c r="I59" s="300">
        <f t="shared" si="235"/>
        <v>31.216216216216218</v>
      </c>
      <c r="J59" s="301">
        <f t="shared" si="236"/>
        <v>27.270833333333336</v>
      </c>
      <c r="K59" s="302">
        <f t="shared" si="262"/>
        <v>7.6194276177329714</v>
      </c>
      <c r="L59" s="303">
        <f t="shared" si="237"/>
        <v>11.364234652616782</v>
      </c>
      <c r="M59" s="304">
        <f t="shared" si="238"/>
        <v>9.4865586201975276</v>
      </c>
      <c r="N59" s="305">
        <f t="shared" si="263"/>
        <v>-1.4160168526569983E-2</v>
      </c>
      <c r="O59" s="54">
        <f t="shared" si="239"/>
        <v>3.9568272452093742</v>
      </c>
      <c r="P59" s="306">
        <f t="shared" si="240"/>
        <v>2.2401818086033245</v>
      </c>
      <c r="Q59" s="297">
        <v>24</v>
      </c>
      <c r="R59" s="298">
        <v>27</v>
      </c>
      <c r="S59" s="47">
        <v>16</v>
      </c>
      <c r="T59" s="307">
        <f t="shared" si="264"/>
        <v>25.315068493150683</v>
      </c>
      <c r="U59" s="308">
        <f t="shared" si="241"/>
        <v>28.094594594594593</v>
      </c>
      <c r="V59" s="309">
        <f t="shared" si="242"/>
        <v>25.666666666666664</v>
      </c>
      <c r="W59" s="310">
        <f t="shared" si="265"/>
        <v>5.4817549466920044</v>
      </c>
      <c r="X59" s="284">
        <f t="shared" si="243"/>
        <v>6.1466886111862769</v>
      </c>
      <c r="Y59" s="311">
        <f t="shared" si="244"/>
        <v>5.076893932220929</v>
      </c>
      <c r="Z59" s="33">
        <f t="shared" si="266"/>
        <v>-2.151832839567537</v>
      </c>
      <c r="AA59" s="312">
        <f t="shared" si="245"/>
        <v>-1.2607187962211306</v>
      </c>
      <c r="AB59" s="313">
        <f t="shared" si="246"/>
        <v>-2.1694828793732741</v>
      </c>
      <c r="AC59" s="297">
        <v>8</v>
      </c>
      <c r="AD59" s="298">
        <v>9</v>
      </c>
      <c r="AE59" s="47">
        <v>4</v>
      </c>
      <c r="AF59" s="307">
        <f t="shared" si="267"/>
        <v>8.4383561643835616</v>
      </c>
      <c r="AG59" s="308">
        <f t="shared" si="247"/>
        <v>9.3648648648648649</v>
      </c>
      <c r="AH59" s="309">
        <f t="shared" si="248"/>
        <v>6.4166666666666661</v>
      </c>
      <c r="AI59" s="310">
        <f t="shared" si="268"/>
        <v>3.6131447977448543</v>
      </c>
      <c r="AJ59" s="284">
        <f t="shared" si="249"/>
        <v>4.1168947780841476</v>
      </c>
      <c r="AK59" s="311">
        <f t="shared" si="250"/>
        <v>2.354088120016069</v>
      </c>
      <c r="AL59" s="33">
        <f t="shared" si="269"/>
        <v>-4.0204429885146871</v>
      </c>
      <c r="AM59" s="312">
        <f t="shared" si="251"/>
        <v>-3.2905126293232598</v>
      </c>
      <c r="AN59" s="313">
        <f t="shared" si="252"/>
        <v>-4.8922886915781341</v>
      </c>
      <c r="AO59" s="297">
        <v>234</v>
      </c>
      <c r="AP59" s="298">
        <v>287</v>
      </c>
      <c r="AQ59" s="47">
        <v>190</v>
      </c>
      <c r="AR59" s="307">
        <f t="shared" si="270"/>
        <v>246.82191780821918</v>
      </c>
      <c r="AS59" s="308">
        <f t="shared" si="253"/>
        <v>298.63513513513516</v>
      </c>
      <c r="AT59" s="309">
        <f t="shared" si="254"/>
        <v>304.79166666666669</v>
      </c>
      <c r="AU59" s="310">
        <f t="shared" si="271"/>
        <v>9.5635133163711501</v>
      </c>
      <c r="AV59" s="284">
        <f t="shared" si="255"/>
        <v>11.263320169416197</v>
      </c>
      <c r="AW59" s="311">
        <f t="shared" si="256"/>
        <v>11.228819319827728</v>
      </c>
      <c r="AX59" s="33">
        <f t="shared" si="272"/>
        <v>1.9299255301116087</v>
      </c>
      <c r="AY59" s="312">
        <f t="shared" si="257"/>
        <v>3.8559127620087894</v>
      </c>
      <c r="AZ59" s="313">
        <f t="shared" si="258"/>
        <v>3.9824425082335253</v>
      </c>
      <c r="BA59" s="314">
        <f t="shared" si="273"/>
        <v>-4.2565104664971853</v>
      </c>
      <c r="BB59" s="315">
        <f t="shared" si="259"/>
        <v>3.2615085816737732</v>
      </c>
      <c r="BC59" s="40">
        <f t="shared" si="260"/>
        <v>-0.83914725411455837</v>
      </c>
      <c r="BD59" s="122">
        <f t="shared" si="274"/>
        <v>-1.8341491389379705</v>
      </c>
      <c r="BE59" s="287">
        <f t="shared" si="50"/>
        <v>-0.61138304631265683</v>
      </c>
      <c r="BF59" s="112" t="str">
        <f t="shared" si="231"/>
        <v>Evander Kane</v>
      </c>
      <c r="BG59" s="125"/>
      <c r="BH59" s="405">
        <f t="shared" si="216"/>
        <v>12</v>
      </c>
      <c r="BI59" s="65" t="str">
        <f t="shared" si="217"/>
        <v>Evander Kane</v>
      </c>
      <c r="BJ59" s="114">
        <f t="shared" si="218"/>
        <v>-0.83914725411455837</v>
      </c>
      <c r="BK59" s="235">
        <f t="shared" si="232"/>
        <v>9</v>
      </c>
      <c r="BL59" s="225" t="str">
        <f t="shared" si="219"/>
        <v>Patrick Sharp</v>
      </c>
      <c r="BM59" s="185">
        <f t="shared" si="220"/>
        <v>0.34737825763965358</v>
      </c>
      <c r="BN59" s="81"/>
      <c r="BO59" s="83">
        <f t="shared" si="221"/>
        <v>13</v>
      </c>
      <c r="BP59" s="65" t="str">
        <f t="shared" si="222"/>
        <v>Evander Kane</v>
      </c>
      <c r="BQ59" s="105">
        <f t="shared" si="223"/>
        <v>-1.8341491389379705</v>
      </c>
      <c r="BR59" s="235">
        <f t="shared" si="233"/>
        <v>9</v>
      </c>
      <c r="BS59" s="71" t="str">
        <f t="shared" si="224"/>
        <v>Tomas Fleischmann</v>
      </c>
      <c r="BT59" s="73">
        <f t="shared" si="225"/>
        <v>7.9430793717328738</v>
      </c>
      <c r="BU59" s="84"/>
      <c r="BV59" s="203">
        <f t="shared" si="226"/>
        <v>13</v>
      </c>
      <c r="BW59" s="71" t="str">
        <f t="shared" si="227"/>
        <v>Evander Kane</v>
      </c>
      <c r="BX59" s="73">
        <f t="shared" si="228"/>
        <v>-0.61138304631265683</v>
      </c>
      <c r="BY59" s="235">
        <f t="shared" si="234"/>
        <v>9</v>
      </c>
      <c r="BZ59" s="71" t="str">
        <f t="shared" si="229"/>
        <v>Tomas Fleischmann</v>
      </c>
      <c r="CA59" s="73">
        <f t="shared" si="230"/>
        <v>2.6476931239109578</v>
      </c>
      <c r="CB59" s="38"/>
      <c r="CC59" s="41"/>
      <c r="CD59" s="41"/>
      <c r="CE59" s="41"/>
      <c r="CF59" s="41"/>
      <c r="CG59" s="41"/>
      <c r="CH59" s="41"/>
      <c r="CI59" s="41"/>
      <c r="CJ59" s="41"/>
      <c r="CK59" s="41"/>
      <c r="CL59" s="41"/>
      <c r="CM59" s="41"/>
    </row>
    <row r="60" spans="1:91" ht="16.5" customHeight="1" x14ac:dyDescent="0.2">
      <c r="A60" s="427" t="s">
        <v>78</v>
      </c>
      <c r="B60" s="294">
        <v>81</v>
      </c>
      <c r="C60" s="295">
        <v>80</v>
      </c>
      <c r="D60" s="296">
        <v>48</v>
      </c>
      <c r="E60" s="297">
        <v>20</v>
      </c>
      <c r="F60" s="298">
        <v>18</v>
      </c>
      <c r="G60" s="47">
        <v>18</v>
      </c>
      <c r="H60" s="299">
        <f t="shared" si="261"/>
        <v>19.012345679012345</v>
      </c>
      <c r="I60" s="300">
        <f t="shared" si="235"/>
        <v>17.324999999999999</v>
      </c>
      <c r="J60" s="301">
        <f t="shared" si="236"/>
        <v>28.875</v>
      </c>
      <c r="K60" s="302">
        <f t="shared" si="262"/>
        <v>7.2283069018129558</v>
      </c>
      <c r="L60" s="303">
        <f t="shared" si="237"/>
        <v>6.3071502322023134</v>
      </c>
      <c r="M60" s="304">
        <f t="shared" si="238"/>
        <v>10.044591480209148</v>
      </c>
      <c r="N60" s="305">
        <f t="shared" si="263"/>
        <v>-0.40528088444658561</v>
      </c>
      <c r="O60" s="54">
        <f t="shared" si="239"/>
        <v>-1.100257175205094</v>
      </c>
      <c r="P60" s="306">
        <f t="shared" si="240"/>
        <v>2.7982146686149445</v>
      </c>
      <c r="Q60" s="297">
        <v>33</v>
      </c>
      <c r="R60" s="298">
        <v>49</v>
      </c>
      <c r="S60" s="47">
        <v>25</v>
      </c>
      <c r="T60" s="307">
        <f t="shared" si="264"/>
        <v>31.37037037037037</v>
      </c>
      <c r="U60" s="308">
        <f t="shared" si="241"/>
        <v>47.162500000000001</v>
      </c>
      <c r="V60" s="309">
        <f t="shared" si="242"/>
        <v>40.104166666666671</v>
      </c>
      <c r="W60" s="310">
        <f t="shared" si="265"/>
        <v>6.7929771947433331</v>
      </c>
      <c r="X60" s="284">
        <f t="shared" si="243"/>
        <v>10.318468937111778</v>
      </c>
      <c r="Y60" s="311">
        <f t="shared" si="244"/>
        <v>7.9326467690952018</v>
      </c>
      <c r="Z60" s="33">
        <f t="shared" si="266"/>
        <v>-0.84061059151620832</v>
      </c>
      <c r="AA60" s="312">
        <f t="shared" si="245"/>
        <v>2.9110615297043703</v>
      </c>
      <c r="AB60" s="313">
        <f t="shared" si="246"/>
        <v>0.68626995750099873</v>
      </c>
      <c r="AC60" s="297">
        <v>20</v>
      </c>
      <c r="AD60" s="298">
        <v>19</v>
      </c>
      <c r="AE60" s="47">
        <v>13</v>
      </c>
      <c r="AF60" s="307">
        <f t="shared" si="267"/>
        <v>19.012345679012345</v>
      </c>
      <c r="AG60" s="308">
        <f t="shared" si="247"/>
        <v>18.287499999999998</v>
      </c>
      <c r="AH60" s="309">
        <f t="shared" si="248"/>
        <v>20.854166666666664</v>
      </c>
      <c r="AI60" s="310">
        <f t="shared" si="268"/>
        <v>8.1407274764004427</v>
      </c>
      <c r="AJ60" s="284">
        <f t="shared" si="249"/>
        <v>8.0393806360920976</v>
      </c>
      <c r="AK60" s="311">
        <f t="shared" si="250"/>
        <v>7.6507863900522235</v>
      </c>
      <c r="AL60" s="33">
        <f t="shared" si="269"/>
        <v>0.50713969014090132</v>
      </c>
      <c r="AM60" s="312">
        <f t="shared" si="251"/>
        <v>0.63197322868469019</v>
      </c>
      <c r="AN60" s="313">
        <f t="shared" si="252"/>
        <v>0.40440957845802039</v>
      </c>
      <c r="AO60" s="297">
        <v>161</v>
      </c>
      <c r="AP60" s="298">
        <v>167</v>
      </c>
      <c r="AQ60" s="47">
        <v>105</v>
      </c>
      <c r="AR60" s="307">
        <f t="shared" si="270"/>
        <v>153.04938271604937</v>
      </c>
      <c r="AS60" s="308">
        <f t="shared" si="253"/>
        <v>160.73749999999998</v>
      </c>
      <c r="AT60" s="309">
        <f t="shared" si="254"/>
        <v>168.4375</v>
      </c>
      <c r="AU60" s="310">
        <f t="shared" si="271"/>
        <v>5.9301451940123524</v>
      </c>
      <c r="AV60" s="284">
        <f t="shared" si="255"/>
        <v>6.0623741573887333</v>
      </c>
      <c r="AW60" s="311">
        <f t="shared" si="256"/>
        <v>6.2054001504311129</v>
      </c>
      <c r="AX60" s="33">
        <f t="shared" si="272"/>
        <v>-1.703442592247189</v>
      </c>
      <c r="AY60" s="312">
        <f t="shared" si="257"/>
        <v>-1.3450332500186741</v>
      </c>
      <c r="AZ60" s="313">
        <f t="shared" si="258"/>
        <v>-1.0409766611630902</v>
      </c>
      <c r="BA60" s="314">
        <f t="shared" si="273"/>
        <v>-2.4421943780690816</v>
      </c>
      <c r="BB60" s="315">
        <f t="shared" si="259"/>
        <v>1.0977443331652923</v>
      </c>
      <c r="BC60" s="40">
        <f t="shared" si="260"/>
        <v>2.8479175434108734</v>
      </c>
      <c r="BD60" s="122">
        <f t="shared" si="274"/>
        <v>1.5034674985070842</v>
      </c>
      <c r="BE60" s="287">
        <f t="shared" si="50"/>
        <v>0.50115583283569476</v>
      </c>
      <c r="BF60" s="112" t="str">
        <f t="shared" si="231"/>
        <v>P.A. Parenteau</v>
      </c>
      <c r="BG60" s="125"/>
      <c r="BH60" s="405">
        <f t="shared" si="216"/>
        <v>4</v>
      </c>
      <c r="BI60" s="65" t="str">
        <f t="shared" si="217"/>
        <v>P.A. Parenteau</v>
      </c>
      <c r="BJ60" s="114">
        <f t="shared" si="218"/>
        <v>2.8479175434108734</v>
      </c>
      <c r="BK60" s="235">
        <f t="shared" si="232"/>
        <v>10</v>
      </c>
      <c r="BL60" s="225" t="str">
        <f t="shared" si="219"/>
        <v>Tomas Fleischmann</v>
      </c>
      <c r="BM60" s="185">
        <f t="shared" si="220"/>
        <v>-0.18930657335886014</v>
      </c>
      <c r="BN60" s="81"/>
      <c r="BO60" s="83">
        <f t="shared" si="221"/>
        <v>11</v>
      </c>
      <c r="BP60" s="65" t="str">
        <f t="shared" si="222"/>
        <v>P.A. Parenteau</v>
      </c>
      <c r="BQ60" s="105">
        <f t="shared" si="223"/>
        <v>1.5034674985070842</v>
      </c>
      <c r="BR60" s="235">
        <f t="shared" si="233"/>
        <v>10</v>
      </c>
      <c r="BS60" s="71" t="str">
        <f t="shared" si="224"/>
        <v>Micheal Ryder</v>
      </c>
      <c r="BT60" s="73">
        <f t="shared" si="225"/>
        <v>5.8642364479847844</v>
      </c>
      <c r="BU60" s="84"/>
      <c r="BV60" s="203">
        <f t="shared" si="226"/>
        <v>12</v>
      </c>
      <c r="BW60" s="71" t="str">
        <f t="shared" si="227"/>
        <v>P.A. Parenteau</v>
      </c>
      <c r="BX60" s="73">
        <f t="shared" si="228"/>
        <v>0.50115583283569476</v>
      </c>
      <c r="BY60" s="235">
        <f t="shared" si="234"/>
        <v>10</v>
      </c>
      <c r="BZ60" s="71" t="str">
        <f t="shared" si="229"/>
        <v>Micheal Ryder</v>
      </c>
      <c r="CA60" s="73">
        <f t="shared" si="230"/>
        <v>1.9547454826615949</v>
      </c>
      <c r="CB60" s="38"/>
      <c r="CC60" s="41"/>
      <c r="CD60" s="41"/>
      <c r="CE60" s="41"/>
      <c r="CF60" s="41"/>
      <c r="CG60" s="41"/>
      <c r="CH60" s="41"/>
      <c r="CI60" s="41"/>
      <c r="CJ60" s="41"/>
      <c r="CK60" s="41"/>
      <c r="CL60" s="41"/>
      <c r="CM60" s="41"/>
    </row>
    <row r="61" spans="1:91" ht="16.5" customHeight="1" x14ac:dyDescent="0.2">
      <c r="A61" s="427" t="s">
        <v>81</v>
      </c>
      <c r="B61" s="294">
        <v>81</v>
      </c>
      <c r="C61" s="295">
        <v>81</v>
      </c>
      <c r="D61" s="296">
        <v>48</v>
      </c>
      <c r="E61" s="297">
        <v>21</v>
      </c>
      <c r="F61" s="298">
        <v>26</v>
      </c>
      <c r="G61" s="47">
        <v>14</v>
      </c>
      <c r="H61" s="299">
        <f t="shared" si="261"/>
        <v>19.962962962962962</v>
      </c>
      <c r="I61" s="300">
        <f t="shared" si="235"/>
        <v>24.716049382716047</v>
      </c>
      <c r="J61" s="301">
        <f t="shared" si="236"/>
        <v>22.458333333333336</v>
      </c>
      <c r="K61" s="302">
        <f t="shared" si="262"/>
        <v>7.5897222469036025</v>
      </c>
      <c r="L61" s="303">
        <f t="shared" si="237"/>
        <v>8.9978549265986363</v>
      </c>
      <c r="M61" s="304">
        <f t="shared" si="238"/>
        <v>7.8124600401626703</v>
      </c>
      <c r="N61" s="305">
        <f t="shared" si="263"/>
        <v>-4.3865539355938843E-2</v>
      </c>
      <c r="O61" s="54">
        <f t="shared" si="239"/>
        <v>1.5904475191912288</v>
      </c>
      <c r="P61" s="306">
        <f t="shared" si="240"/>
        <v>0.56608322856846716</v>
      </c>
      <c r="Q61" s="297">
        <v>41</v>
      </c>
      <c r="R61" s="298">
        <v>52</v>
      </c>
      <c r="S61" s="47">
        <v>22</v>
      </c>
      <c r="T61" s="307">
        <f t="shared" si="264"/>
        <v>38.97530864197531</v>
      </c>
      <c r="U61" s="308">
        <f t="shared" si="241"/>
        <v>49.432098765432094</v>
      </c>
      <c r="V61" s="309">
        <f t="shared" si="242"/>
        <v>35.291666666666664</v>
      </c>
      <c r="W61" s="310">
        <f t="shared" si="265"/>
        <v>8.4397595449841418</v>
      </c>
      <c r="X61" s="284">
        <f t="shared" si="243"/>
        <v>10.815024131616275</v>
      </c>
      <c r="Y61" s="311">
        <f t="shared" si="244"/>
        <v>6.9807291568037764</v>
      </c>
      <c r="Z61" s="33">
        <f t="shared" si="266"/>
        <v>0.80617175872460045</v>
      </c>
      <c r="AA61" s="312">
        <f t="shared" si="245"/>
        <v>3.4076167242088671</v>
      </c>
      <c r="AB61" s="313">
        <f t="shared" si="246"/>
        <v>-0.26564765479042673</v>
      </c>
      <c r="AC61" s="297">
        <v>20</v>
      </c>
      <c r="AD61" s="298">
        <v>29</v>
      </c>
      <c r="AE61" s="47">
        <v>14</v>
      </c>
      <c r="AF61" s="307">
        <f t="shared" si="267"/>
        <v>19.012345679012345</v>
      </c>
      <c r="AG61" s="308">
        <f t="shared" si="247"/>
        <v>27.567901234567898</v>
      </c>
      <c r="AH61" s="309">
        <f t="shared" si="248"/>
        <v>22.458333333333336</v>
      </c>
      <c r="AI61" s="310">
        <f t="shared" si="268"/>
        <v>8.1407274764004427</v>
      </c>
      <c r="AJ61" s="284">
        <f t="shared" si="249"/>
        <v>12.119144298722333</v>
      </c>
      <c r="AK61" s="311">
        <f t="shared" si="250"/>
        <v>8.2393084200562416</v>
      </c>
      <c r="AL61" s="33">
        <f t="shared" si="269"/>
        <v>0.50713969014090132</v>
      </c>
      <c r="AM61" s="312">
        <f t="shared" si="251"/>
        <v>4.7117368913149251</v>
      </c>
      <c r="AN61" s="313">
        <f t="shared" si="252"/>
        <v>0.99293160846203854</v>
      </c>
      <c r="AO61" s="297">
        <v>204</v>
      </c>
      <c r="AP61" s="298">
        <v>164</v>
      </c>
      <c r="AQ61" s="47">
        <v>118</v>
      </c>
      <c r="AR61" s="307">
        <f t="shared" si="270"/>
        <v>193.92592592592592</v>
      </c>
      <c r="AS61" s="308">
        <f t="shared" si="253"/>
        <v>155.90123456790124</v>
      </c>
      <c r="AT61" s="309">
        <f t="shared" si="254"/>
        <v>189.29166666666669</v>
      </c>
      <c r="AU61" s="310">
        <f t="shared" si="271"/>
        <v>7.5139727924131678</v>
      </c>
      <c r="AV61" s="284">
        <f t="shared" si="255"/>
        <v>5.8799696122525473</v>
      </c>
      <c r="AW61" s="311">
        <f t="shared" si="256"/>
        <v>6.9736877881035362</v>
      </c>
      <c r="AX61" s="33">
        <f t="shared" si="272"/>
        <v>-0.11961499384637353</v>
      </c>
      <c r="AY61" s="312">
        <f t="shared" si="257"/>
        <v>-1.5274377951548601</v>
      </c>
      <c r="AZ61" s="313">
        <f t="shared" si="258"/>
        <v>-0.27268902349066693</v>
      </c>
      <c r="BA61" s="314">
        <f t="shared" si="273"/>
        <v>1.1498309156631894</v>
      </c>
      <c r="BB61" s="315">
        <f t="shared" si="259"/>
        <v>8.1823633395601618</v>
      </c>
      <c r="BC61" s="40">
        <f t="shared" si="260"/>
        <v>1.020678158749412</v>
      </c>
      <c r="BD61" s="122">
        <f t="shared" si="274"/>
        <v>10.352872413972763</v>
      </c>
      <c r="BE61" s="287">
        <f t="shared" si="50"/>
        <v>3.4509574713242546</v>
      </c>
      <c r="BF61" s="112" t="str">
        <f t="shared" si="231"/>
        <v>Patrik Elias</v>
      </c>
      <c r="BG61" s="125"/>
      <c r="BH61" s="405">
        <f t="shared" si="216"/>
        <v>8</v>
      </c>
      <c r="BI61" s="65" t="str">
        <f t="shared" si="217"/>
        <v>Patrik Elias</v>
      </c>
      <c r="BJ61" s="114">
        <f t="shared" si="218"/>
        <v>1.020678158749412</v>
      </c>
      <c r="BK61" s="235">
        <f t="shared" si="232"/>
        <v>11</v>
      </c>
      <c r="BL61" s="225" t="str">
        <f t="shared" si="219"/>
        <v>Henrik Sedin</v>
      </c>
      <c r="BM61" s="185">
        <f t="shared" si="220"/>
        <v>-0.27102635660656116</v>
      </c>
      <c r="BN61" s="81"/>
      <c r="BO61" s="83">
        <f t="shared" si="221"/>
        <v>8</v>
      </c>
      <c r="BP61" s="65" t="str">
        <f t="shared" si="222"/>
        <v>Patrik Elias</v>
      </c>
      <c r="BQ61" s="105">
        <f t="shared" si="223"/>
        <v>10.352872413972763</v>
      </c>
      <c r="BR61" s="235">
        <f t="shared" si="233"/>
        <v>11</v>
      </c>
      <c r="BS61" s="71" t="str">
        <f t="shared" si="224"/>
        <v>P.A. Parenteau</v>
      </c>
      <c r="BT61" s="73">
        <f t="shared" si="225"/>
        <v>1.5034674985070842</v>
      </c>
      <c r="BU61" s="84"/>
      <c r="BV61" s="203">
        <f t="shared" si="226"/>
        <v>8</v>
      </c>
      <c r="BW61" s="71" t="str">
        <f t="shared" si="227"/>
        <v>Patrik Elias</v>
      </c>
      <c r="BX61" s="73">
        <f t="shared" si="228"/>
        <v>3.4509574713242546</v>
      </c>
      <c r="BY61" s="235">
        <f t="shared" si="234"/>
        <v>11</v>
      </c>
      <c r="BZ61" s="71" t="str">
        <f t="shared" si="229"/>
        <v>Ryan Nugent-Hopkins</v>
      </c>
      <c r="CA61" s="73">
        <f t="shared" si="230"/>
        <v>0.59475595837229989</v>
      </c>
      <c r="CB61" s="38"/>
      <c r="CC61" s="41"/>
      <c r="CD61" s="41"/>
      <c r="CE61" s="41"/>
      <c r="CF61" s="41"/>
      <c r="CG61" s="41"/>
      <c r="CH61" s="41"/>
      <c r="CI61" s="41"/>
      <c r="CJ61" s="41"/>
      <c r="CK61" s="41"/>
      <c r="CL61" s="41"/>
      <c r="CM61" s="41"/>
    </row>
    <row r="62" spans="1:91" ht="16.5" customHeight="1" x14ac:dyDescent="0.2">
      <c r="A62" s="427" t="s">
        <v>82</v>
      </c>
      <c r="B62" s="294">
        <v>22</v>
      </c>
      <c r="C62" s="295">
        <v>82</v>
      </c>
      <c r="D62" s="296">
        <v>48</v>
      </c>
      <c r="E62" s="297">
        <v>8</v>
      </c>
      <c r="F62" s="298">
        <v>27</v>
      </c>
      <c r="G62" s="47">
        <v>12</v>
      </c>
      <c r="H62" s="299">
        <f t="shared" si="261"/>
        <v>28</v>
      </c>
      <c r="I62" s="300">
        <f t="shared" si="235"/>
        <v>25.353658536585368</v>
      </c>
      <c r="J62" s="301">
        <f t="shared" si="236"/>
        <v>19.25</v>
      </c>
      <c r="K62" s="302">
        <f t="shared" si="262"/>
        <v>10.645324709942717</v>
      </c>
      <c r="L62" s="303">
        <f t="shared" si="237"/>
        <v>9.229975949564361</v>
      </c>
      <c r="M62" s="304">
        <f t="shared" si="238"/>
        <v>6.6963943201394311</v>
      </c>
      <c r="N62" s="305">
        <f t="shared" si="263"/>
        <v>3.0117369236831752</v>
      </c>
      <c r="O62" s="54">
        <f t="shared" si="239"/>
        <v>1.8225685421569535</v>
      </c>
      <c r="P62" s="306">
        <f t="shared" si="240"/>
        <v>-0.54998249145477196</v>
      </c>
      <c r="Q62" s="297">
        <v>13</v>
      </c>
      <c r="R62" s="298">
        <v>34</v>
      </c>
      <c r="S62" s="47">
        <v>23</v>
      </c>
      <c r="T62" s="307">
        <f t="shared" si="264"/>
        <v>45.5</v>
      </c>
      <c r="U62" s="308">
        <f t="shared" si="241"/>
        <v>31.926829268292682</v>
      </c>
      <c r="V62" s="309">
        <f t="shared" si="242"/>
        <v>36.895833333333336</v>
      </c>
      <c r="W62" s="310">
        <f t="shared" si="265"/>
        <v>9.8526239477475617</v>
      </c>
      <c r="X62" s="284">
        <f t="shared" si="243"/>
        <v>6.985125811086121</v>
      </c>
      <c r="Y62" s="311">
        <f t="shared" si="244"/>
        <v>7.298035027567586</v>
      </c>
      <c r="Z62" s="33">
        <f t="shared" si="266"/>
        <v>2.2190361614880203</v>
      </c>
      <c r="AA62" s="312">
        <f t="shared" si="245"/>
        <v>-0.42228159632128648</v>
      </c>
      <c r="AB62" s="313">
        <f t="shared" si="246"/>
        <v>5.1658215973382937E-2</v>
      </c>
      <c r="AC62" s="297">
        <v>5</v>
      </c>
      <c r="AD62" s="298">
        <v>22</v>
      </c>
      <c r="AE62" s="47">
        <v>13</v>
      </c>
      <c r="AF62" s="307">
        <f t="shared" si="267"/>
        <v>17.5</v>
      </c>
      <c r="AG62" s="308">
        <f t="shared" si="247"/>
        <v>20.658536585365855</v>
      </c>
      <c r="AH62" s="309">
        <f t="shared" si="248"/>
        <v>20.854166666666664</v>
      </c>
      <c r="AI62" s="310">
        <f t="shared" si="268"/>
        <v>7.4931696089594979</v>
      </c>
      <c r="AJ62" s="284">
        <f t="shared" si="249"/>
        <v>9.081713683903784</v>
      </c>
      <c r="AK62" s="311">
        <f t="shared" si="250"/>
        <v>7.6507863900522235</v>
      </c>
      <c r="AL62" s="33">
        <f t="shared" si="269"/>
        <v>-0.14041817730004347</v>
      </c>
      <c r="AM62" s="312">
        <f t="shared" si="251"/>
        <v>1.6743062764963765</v>
      </c>
      <c r="AN62" s="313">
        <f t="shared" si="252"/>
        <v>0.40440957845802039</v>
      </c>
      <c r="AO62" s="297">
        <v>54</v>
      </c>
      <c r="AP62" s="298">
        <v>217</v>
      </c>
      <c r="AQ62" s="47">
        <v>121</v>
      </c>
      <c r="AR62" s="307">
        <f t="shared" si="270"/>
        <v>189</v>
      </c>
      <c r="AS62" s="308">
        <f t="shared" si="253"/>
        <v>203.76829268292684</v>
      </c>
      <c r="AT62" s="309">
        <f t="shared" si="254"/>
        <v>194.10416666666669</v>
      </c>
      <c r="AU62" s="310">
        <f t="shared" si="271"/>
        <v>7.3231098471513363</v>
      </c>
      <c r="AV62" s="284">
        <f t="shared" si="255"/>
        <v>7.6853231614041508</v>
      </c>
      <c r="AW62" s="311">
        <f t="shared" si="256"/>
        <v>7.1509849352587116</v>
      </c>
      <c r="AX62" s="33">
        <f t="shared" si="272"/>
        <v>-0.31047793910820509</v>
      </c>
      <c r="AY62" s="312">
        <f t="shared" si="257"/>
        <v>0.2779157539967434</v>
      </c>
      <c r="AZ62" s="313">
        <f t="shared" si="258"/>
        <v>-9.539187633549151E-2</v>
      </c>
      <c r="BA62" s="314">
        <f t="shared" si="273"/>
        <v>4.779876968762947</v>
      </c>
      <c r="BB62" s="315">
        <f t="shared" si="259"/>
        <v>3.352508976328787</v>
      </c>
      <c r="BC62" s="40">
        <f t="shared" si="260"/>
        <v>-0.18930657335886014</v>
      </c>
      <c r="BD62" s="122">
        <f t="shared" si="274"/>
        <v>7.9430793717328738</v>
      </c>
      <c r="BE62" s="287">
        <f t="shared" si="50"/>
        <v>2.6476931239109578</v>
      </c>
      <c r="BF62" s="112" t="str">
        <f t="shared" si="231"/>
        <v>Tomas Fleischmann</v>
      </c>
      <c r="BG62" s="125"/>
      <c r="BH62" s="405">
        <f t="shared" si="216"/>
        <v>10</v>
      </c>
      <c r="BI62" s="65" t="str">
        <f t="shared" si="217"/>
        <v>Tomas Fleischmann</v>
      </c>
      <c r="BJ62" s="114">
        <f t="shared" si="218"/>
        <v>-0.18930657335886014</v>
      </c>
      <c r="BK62" s="235">
        <f t="shared" si="232"/>
        <v>12</v>
      </c>
      <c r="BL62" s="225" t="str">
        <f t="shared" si="219"/>
        <v>Evander Kane</v>
      </c>
      <c r="BM62" s="185">
        <f t="shared" si="220"/>
        <v>-0.83914725411455837</v>
      </c>
      <c r="BN62" s="81"/>
      <c r="BO62" s="83">
        <f t="shared" si="221"/>
        <v>9</v>
      </c>
      <c r="BP62" s="65" t="str">
        <f t="shared" si="222"/>
        <v>Tomas Fleischmann</v>
      </c>
      <c r="BQ62" s="105">
        <f t="shared" si="223"/>
        <v>7.9430793717328738</v>
      </c>
      <c r="BR62" s="235">
        <f t="shared" si="233"/>
        <v>12</v>
      </c>
      <c r="BS62" s="71" t="str">
        <f t="shared" si="224"/>
        <v>Ryan Nugent-Hopkins</v>
      </c>
      <c r="BT62" s="73">
        <f t="shared" si="225"/>
        <v>1.1895119167445998</v>
      </c>
      <c r="BU62" s="84"/>
      <c r="BV62" s="203">
        <f t="shared" si="226"/>
        <v>9</v>
      </c>
      <c r="BW62" s="71" t="str">
        <f t="shared" si="227"/>
        <v>Tomas Fleischmann</v>
      </c>
      <c r="BX62" s="73">
        <f t="shared" si="228"/>
        <v>2.6476931239109578</v>
      </c>
      <c r="BY62" s="235">
        <f t="shared" si="234"/>
        <v>12</v>
      </c>
      <c r="BZ62" s="71" t="str">
        <f t="shared" si="229"/>
        <v>P.A. Parenteau</v>
      </c>
      <c r="CA62" s="73">
        <f t="shared" si="230"/>
        <v>0.50115583283569476</v>
      </c>
      <c r="CB62" s="38"/>
      <c r="CC62" s="41"/>
      <c r="CD62" s="41"/>
      <c r="CE62" s="41"/>
      <c r="CF62" s="41"/>
      <c r="CG62" s="41"/>
      <c r="CH62" s="41"/>
      <c r="CI62" s="41"/>
      <c r="CJ62" s="41"/>
      <c r="CK62" s="41"/>
      <c r="CL62" s="41"/>
      <c r="CM62" s="41"/>
    </row>
    <row r="63" spans="1:91" ht="16.5" customHeight="1" x14ac:dyDescent="0.2">
      <c r="A63" s="427" t="s">
        <v>84</v>
      </c>
      <c r="B63" s="294">
        <v>21</v>
      </c>
      <c r="C63" s="295">
        <v>65</v>
      </c>
      <c r="D63" s="296">
        <v>48</v>
      </c>
      <c r="E63" s="297">
        <v>5</v>
      </c>
      <c r="F63" s="298">
        <v>8</v>
      </c>
      <c r="G63" s="47">
        <v>10</v>
      </c>
      <c r="H63" s="299">
        <f t="shared" si="261"/>
        <v>18.333333333333332</v>
      </c>
      <c r="I63" s="300">
        <f t="shared" si="235"/>
        <v>9.476923076923077</v>
      </c>
      <c r="J63" s="301">
        <f t="shared" si="236"/>
        <v>16.041666666666668</v>
      </c>
      <c r="K63" s="302">
        <f t="shared" si="262"/>
        <v>6.9701530838910637</v>
      </c>
      <c r="L63" s="303">
        <f t="shared" si="237"/>
        <v>3.4500650842816074</v>
      </c>
      <c r="M63" s="304">
        <f t="shared" si="238"/>
        <v>5.5803286001161929</v>
      </c>
      <c r="N63" s="305">
        <f t="shared" si="263"/>
        <v>-0.66343470236847768</v>
      </c>
      <c r="O63" s="54">
        <f t="shared" si="239"/>
        <v>-3.9573423231258</v>
      </c>
      <c r="P63" s="306">
        <f t="shared" si="240"/>
        <v>-1.6660482114780102</v>
      </c>
      <c r="Q63" s="297">
        <v>9</v>
      </c>
      <c r="R63" s="298">
        <v>15</v>
      </c>
      <c r="S63" s="47">
        <v>25</v>
      </c>
      <c r="T63" s="307">
        <f t="shared" si="264"/>
        <v>33</v>
      </c>
      <c r="U63" s="308">
        <f t="shared" si="241"/>
        <v>17.76923076923077</v>
      </c>
      <c r="V63" s="309">
        <f t="shared" si="242"/>
        <v>40.104166666666671</v>
      </c>
      <c r="W63" s="310">
        <f t="shared" si="265"/>
        <v>7.1458591269377916</v>
      </c>
      <c r="X63" s="284">
        <f t="shared" si="243"/>
        <v>3.8876492070750817</v>
      </c>
      <c r="Y63" s="311">
        <f t="shared" si="244"/>
        <v>7.9326467690952018</v>
      </c>
      <c r="Z63" s="33">
        <f t="shared" si="266"/>
        <v>-0.4877286593217498</v>
      </c>
      <c r="AA63" s="312">
        <f t="shared" si="245"/>
        <v>-3.5197582003323258</v>
      </c>
      <c r="AB63" s="313">
        <f t="shared" si="246"/>
        <v>0.68626995750099873</v>
      </c>
      <c r="AC63" s="297">
        <v>4</v>
      </c>
      <c r="AD63" s="298">
        <v>8</v>
      </c>
      <c r="AE63" s="47">
        <v>13</v>
      </c>
      <c r="AF63" s="307">
        <f t="shared" si="267"/>
        <v>14.666666666666666</v>
      </c>
      <c r="AG63" s="308">
        <f t="shared" si="247"/>
        <v>9.476923076923077</v>
      </c>
      <c r="AH63" s="309">
        <f t="shared" si="248"/>
        <v>20.854166666666664</v>
      </c>
      <c r="AI63" s="310">
        <f t="shared" si="268"/>
        <v>6.2799897675089129</v>
      </c>
      <c r="AJ63" s="284">
        <f t="shared" si="249"/>
        <v>4.1661567668817359</v>
      </c>
      <c r="AK63" s="311">
        <f t="shared" si="250"/>
        <v>7.6507863900522235</v>
      </c>
      <c r="AL63" s="33">
        <f t="shared" si="269"/>
        <v>-1.3535980187506285</v>
      </c>
      <c r="AM63" s="312">
        <f t="shared" si="251"/>
        <v>-3.2412506405256716</v>
      </c>
      <c r="AN63" s="313">
        <f t="shared" si="252"/>
        <v>0.40440957845802039</v>
      </c>
      <c r="AO63" s="297">
        <v>46</v>
      </c>
      <c r="AP63" s="298">
        <v>100</v>
      </c>
      <c r="AQ63" s="47">
        <v>97</v>
      </c>
      <c r="AR63" s="307">
        <f t="shared" si="270"/>
        <v>168.66666666666669</v>
      </c>
      <c r="AS63" s="308">
        <f t="shared" si="253"/>
        <v>118.46153846153847</v>
      </c>
      <c r="AT63" s="309">
        <f t="shared" si="254"/>
        <v>155.60416666666669</v>
      </c>
      <c r="AU63" s="310">
        <f t="shared" si="271"/>
        <v>6.5352620505442269</v>
      </c>
      <c r="AV63" s="284">
        <f t="shared" si="255"/>
        <v>4.4678943582782011</v>
      </c>
      <c r="AW63" s="311">
        <f t="shared" si="256"/>
        <v>5.7326077580173145</v>
      </c>
      <c r="AX63" s="33">
        <f t="shared" si="272"/>
        <v>-1.0983257357153144</v>
      </c>
      <c r="AY63" s="312">
        <f t="shared" si="257"/>
        <v>-2.9395130491292063</v>
      </c>
      <c r="AZ63" s="313">
        <f t="shared" si="258"/>
        <v>-1.5137690535768886</v>
      </c>
      <c r="BA63" s="314">
        <f t="shared" si="273"/>
        <v>-3.6030871161561704</v>
      </c>
      <c r="BB63" s="315">
        <f t="shared" si="259"/>
        <v>-13.657864213113005</v>
      </c>
      <c r="BC63" s="40">
        <f t="shared" si="260"/>
        <v>-2.0891377290958797</v>
      </c>
      <c r="BD63" s="122">
        <f t="shared" si="274"/>
        <v>-19.350089058365057</v>
      </c>
      <c r="BE63" s="287">
        <f t="shared" si="50"/>
        <v>-6.4500296861216846</v>
      </c>
      <c r="BF63" s="112" t="str">
        <f t="shared" si="231"/>
        <v>Brad Boyes</v>
      </c>
      <c r="BG63" s="125"/>
      <c r="BH63" s="405">
        <f t="shared" si="216"/>
        <v>13</v>
      </c>
      <c r="BI63" s="65" t="str">
        <f t="shared" si="217"/>
        <v>Brad Boyes</v>
      </c>
      <c r="BJ63" s="114">
        <f t="shared" si="218"/>
        <v>-2.0891377290958797</v>
      </c>
      <c r="BK63" s="235">
        <f t="shared" si="232"/>
        <v>13</v>
      </c>
      <c r="BL63" s="225" t="str">
        <f t="shared" si="219"/>
        <v>Brad Boyes</v>
      </c>
      <c r="BM63" s="185">
        <f t="shared" si="220"/>
        <v>-2.0891377290958797</v>
      </c>
      <c r="BN63" s="81"/>
      <c r="BO63" s="83">
        <f t="shared" si="221"/>
        <v>15</v>
      </c>
      <c r="BP63" s="65" t="str">
        <f t="shared" si="222"/>
        <v>Brad Boyes</v>
      </c>
      <c r="BQ63" s="105">
        <f t="shared" si="223"/>
        <v>-19.350089058365057</v>
      </c>
      <c r="BR63" s="235">
        <f t="shared" si="233"/>
        <v>13</v>
      </c>
      <c r="BS63" s="71" t="str">
        <f t="shared" si="224"/>
        <v>Evander Kane</v>
      </c>
      <c r="BT63" s="73">
        <f t="shared" si="225"/>
        <v>-1.8341491389379705</v>
      </c>
      <c r="BU63" s="84"/>
      <c r="BV63" s="203">
        <f t="shared" si="226"/>
        <v>15</v>
      </c>
      <c r="BW63" s="71" t="str">
        <f t="shared" si="227"/>
        <v>Brad Boyes</v>
      </c>
      <c r="BX63" s="73">
        <f t="shared" si="228"/>
        <v>-6.4500296861216846</v>
      </c>
      <c r="BY63" s="235">
        <f t="shared" si="234"/>
        <v>13</v>
      </c>
      <c r="BZ63" s="71" t="str">
        <f t="shared" si="229"/>
        <v>Evander Kane</v>
      </c>
      <c r="CA63" s="73">
        <f t="shared" si="230"/>
        <v>-0.61138304631265683</v>
      </c>
      <c r="CB63" s="38"/>
      <c r="CC63" s="41"/>
      <c r="CD63" s="41"/>
      <c r="CE63" s="41"/>
      <c r="CF63" s="41"/>
      <c r="CG63" s="41"/>
      <c r="CH63" s="41"/>
      <c r="CI63" s="41"/>
      <c r="CJ63" s="41"/>
      <c r="CK63" s="41"/>
      <c r="CL63" s="41"/>
      <c r="CM63" s="41"/>
    </row>
    <row r="64" spans="1:91" ht="16.5" customHeight="1" x14ac:dyDescent="0.2">
      <c r="A64" s="427" t="s">
        <v>75</v>
      </c>
      <c r="B64" s="294">
        <v>82</v>
      </c>
      <c r="C64" s="295">
        <v>19</v>
      </c>
      <c r="D64" s="296">
        <v>46</v>
      </c>
      <c r="E64" s="297">
        <v>35</v>
      </c>
      <c r="F64" s="298">
        <v>6</v>
      </c>
      <c r="G64" s="47">
        <v>16</v>
      </c>
      <c r="H64" s="299">
        <f t="shared" si="261"/>
        <v>32.865853658536587</v>
      </c>
      <c r="I64" s="300">
        <f t="shared" si="235"/>
        <v>24.315789473684209</v>
      </c>
      <c r="J64" s="301">
        <f t="shared" si="236"/>
        <v>26.782608695652172</v>
      </c>
      <c r="K64" s="302">
        <f t="shared" si="262"/>
        <v>12.495274430877885</v>
      </c>
      <c r="L64" s="303">
        <f t="shared" si="237"/>
        <v>8.8521406767751749</v>
      </c>
      <c r="M64" s="304">
        <f t="shared" si="238"/>
        <v>9.316722532367903</v>
      </c>
      <c r="N64" s="305">
        <f t="shared" si="263"/>
        <v>4.8616866446183433</v>
      </c>
      <c r="O64" s="54">
        <f t="shared" si="239"/>
        <v>1.4447332693677675</v>
      </c>
      <c r="P64" s="306">
        <f t="shared" si="240"/>
        <v>2.0703457207736999</v>
      </c>
      <c r="Q64" s="297">
        <v>27</v>
      </c>
      <c r="R64" s="298">
        <v>8</v>
      </c>
      <c r="S64" s="47">
        <v>19</v>
      </c>
      <c r="T64" s="307">
        <f t="shared" si="264"/>
        <v>25.353658536585368</v>
      </c>
      <c r="U64" s="308">
        <f t="shared" si="241"/>
        <v>32.421052631578945</v>
      </c>
      <c r="V64" s="309">
        <f t="shared" si="242"/>
        <v>31.804347826086957</v>
      </c>
      <c r="W64" s="310">
        <f t="shared" si="265"/>
        <v>5.4901112804522061</v>
      </c>
      <c r="X64" s="284">
        <f t="shared" si="243"/>
        <v>7.0932546936106746</v>
      </c>
      <c r="Y64" s="311">
        <f t="shared" si="244"/>
        <v>6.2909337855781073</v>
      </c>
      <c r="Z64" s="33">
        <f t="shared" si="266"/>
        <v>-2.1434765058073353</v>
      </c>
      <c r="AA64" s="312">
        <f t="shared" si="245"/>
        <v>-0.31415271379673282</v>
      </c>
      <c r="AB64" s="313">
        <f t="shared" si="246"/>
        <v>-0.95544302601609576</v>
      </c>
      <c r="AC64" s="297">
        <v>10</v>
      </c>
      <c r="AD64" s="298">
        <v>6</v>
      </c>
      <c r="AE64" s="47">
        <v>17</v>
      </c>
      <c r="AF64" s="307">
        <f t="shared" si="267"/>
        <v>9.3902439024390247</v>
      </c>
      <c r="AG64" s="308">
        <f t="shared" si="247"/>
        <v>24.315789473684209</v>
      </c>
      <c r="AH64" s="309">
        <f t="shared" si="248"/>
        <v>28.456521739130434</v>
      </c>
      <c r="AI64" s="310">
        <f t="shared" si="268"/>
        <v>4.0207251560270478</v>
      </c>
      <c r="AJ64" s="284">
        <f t="shared" si="249"/>
        <v>10.689481178183399</v>
      </c>
      <c r="AK64" s="311">
        <f t="shared" si="250"/>
        <v>10.439869053984307</v>
      </c>
      <c r="AL64" s="33">
        <f t="shared" si="269"/>
        <v>-3.6128626302324935</v>
      </c>
      <c r="AM64" s="312">
        <f t="shared" si="251"/>
        <v>3.2820737707759919</v>
      </c>
      <c r="AN64" s="313">
        <f t="shared" si="252"/>
        <v>3.1934922423901035</v>
      </c>
      <c r="AO64" s="297">
        <v>211</v>
      </c>
      <c r="AP64" s="298">
        <v>42</v>
      </c>
      <c r="AQ64" s="47">
        <v>101</v>
      </c>
      <c r="AR64" s="307">
        <f t="shared" si="270"/>
        <v>198.13414634146341</v>
      </c>
      <c r="AS64" s="308">
        <f t="shared" si="253"/>
        <v>170.21052631578948</v>
      </c>
      <c r="AT64" s="309">
        <f t="shared" si="254"/>
        <v>169.06521739130434</v>
      </c>
      <c r="AU64" s="310">
        <f t="shared" si="271"/>
        <v>7.6770270800534108</v>
      </c>
      <c r="AV64" s="284">
        <f t="shared" si="255"/>
        <v>6.4196587358418373</v>
      </c>
      <c r="AW64" s="311">
        <f t="shared" si="256"/>
        <v>6.2285258652774393</v>
      </c>
      <c r="AX64" s="33">
        <f t="shared" si="272"/>
        <v>4.343929379386946E-2</v>
      </c>
      <c r="AY64" s="312">
        <f t="shared" si="257"/>
        <v>-0.98774867156557011</v>
      </c>
      <c r="AZ64" s="313">
        <f t="shared" si="258"/>
        <v>-1.0178509463167638</v>
      </c>
      <c r="BA64" s="314">
        <f t="shared" si="273"/>
        <v>-0.85121319762761605</v>
      </c>
      <c r="BB64" s="315">
        <f t="shared" si="259"/>
        <v>3.4249056547814565</v>
      </c>
      <c r="BC64" s="40">
        <f t="shared" si="260"/>
        <v>3.290543990830944</v>
      </c>
      <c r="BD64" s="122">
        <f t="shared" si="274"/>
        <v>5.8642364479847844</v>
      </c>
      <c r="BE64" s="287">
        <f t="shared" si="50"/>
        <v>1.9547454826615949</v>
      </c>
      <c r="BF64" s="112" t="str">
        <f t="shared" si="231"/>
        <v>Micheal Ryder</v>
      </c>
      <c r="BG64" s="125"/>
      <c r="BH64" s="405">
        <f t="shared" si="216"/>
        <v>3</v>
      </c>
      <c r="BI64" s="65" t="str">
        <f t="shared" si="217"/>
        <v>Micheal Ryder</v>
      </c>
      <c r="BJ64" s="114">
        <f t="shared" si="218"/>
        <v>3.290543990830944</v>
      </c>
      <c r="BK64" s="235">
        <f t="shared" si="232"/>
        <v>14</v>
      </c>
      <c r="BL64" s="225" t="str">
        <f t="shared" si="219"/>
        <v>Ryan Nugent-Hopkins</v>
      </c>
      <c r="BM64" s="185">
        <f t="shared" si="220"/>
        <v>-5.3914468326951681</v>
      </c>
      <c r="BN64" s="81"/>
      <c r="BO64" s="83">
        <f t="shared" si="221"/>
        <v>10</v>
      </c>
      <c r="BP64" s="65" t="str">
        <f t="shared" si="222"/>
        <v>Micheal Ryder</v>
      </c>
      <c r="BQ64" s="105">
        <f t="shared" si="223"/>
        <v>5.8642364479847844</v>
      </c>
      <c r="BR64" s="235">
        <f t="shared" si="233"/>
        <v>14</v>
      </c>
      <c r="BS64" s="71" t="str">
        <f t="shared" si="224"/>
        <v>Jordan Staal</v>
      </c>
      <c r="BT64" s="73">
        <f t="shared" si="225"/>
        <v>-9.9824207033145704</v>
      </c>
      <c r="BU64" s="84"/>
      <c r="BV64" s="203">
        <f t="shared" si="226"/>
        <v>10</v>
      </c>
      <c r="BW64" s="71" t="str">
        <f t="shared" si="227"/>
        <v>Micheal Ryder</v>
      </c>
      <c r="BX64" s="73">
        <f t="shared" si="228"/>
        <v>1.9547454826615949</v>
      </c>
      <c r="BY64" s="235">
        <f t="shared" si="234"/>
        <v>14</v>
      </c>
      <c r="BZ64" s="71" t="str">
        <f t="shared" si="229"/>
        <v>Jordan Staal</v>
      </c>
      <c r="CA64" s="73">
        <f t="shared" si="230"/>
        <v>-3.3274735677715235</v>
      </c>
      <c r="CB64" s="38"/>
      <c r="CC64" s="41"/>
      <c r="CD64" s="41"/>
      <c r="CE64" s="41"/>
      <c r="CF64" s="41"/>
      <c r="CG64" s="41"/>
      <c r="CH64" s="41"/>
      <c r="CI64" s="41"/>
      <c r="CJ64" s="41"/>
      <c r="CK64" s="41"/>
      <c r="CL64" s="41"/>
      <c r="CM64" s="41"/>
    </row>
    <row r="65" spans="1:91" ht="16.5" customHeight="1" x14ac:dyDescent="0.2">
      <c r="A65" s="432" t="s">
        <v>170</v>
      </c>
      <c r="B65" s="408">
        <v>54</v>
      </c>
      <c r="C65" s="409">
        <v>75</v>
      </c>
      <c r="D65" s="410">
        <v>47</v>
      </c>
      <c r="E65" s="411">
        <v>14</v>
      </c>
      <c r="F65" s="143">
        <v>27</v>
      </c>
      <c r="G65" s="144">
        <v>10</v>
      </c>
      <c r="H65" s="412">
        <f t="shared" si="261"/>
        <v>19.962962962962962</v>
      </c>
      <c r="I65" s="140">
        <f t="shared" si="235"/>
        <v>27.72</v>
      </c>
      <c r="J65" s="413">
        <f t="shared" si="236"/>
        <v>16.382978723404257</v>
      </c>
      <c r="K65" s="414">
        <f t="shared" si="262"/>
        <v>7.5897222469036025</v>
      </c>
      <c r="L65" s="75">
        <f t="shared" si="237"/>
        <v>10.091440371523701</v>
      </c>
      <c r="M65" s="415">
        <f t="shared" si="238"/>
        <v>5.6990589958633464</v>
      </c>
      <c r="N65" s="416">
        <f t="shared" si="263"/>
        <v>-4.3865539355938843E-2</v>
      </c>
      <c r="O65" s="76">
        <f t="shared" si="239"/>
        <v>2.6840329641162937</v>
      </c>
      <c r="P65" s="417">
        <f t="shared" si="240"/>
        <v>-1.5473178157308567</v>
      </c>
      <c r="Q65" s="411">
        <v>177</v>
      </c>
      <c r="R65" s="143">
        <v>32</v>
      </c>
      <c r="S65" s="144">
        <v>16</v>
      </c>
      <c r="T65" s="141">
        <f t="shared" si="264"/>
        <v>252.38888888888889</v>
      </c>
      <c r="U65" s="142">
        <f t="shared" si="241"/>
        <v>32.853333333333339</v>
      </c>
      <c r="V65" s="418">
        <f t="shared" si="242"/>
        <v>26.212765957446809</v>
      </c>
      <c r="W65" s="419">
        <f t="shared" si="265"/>
        <v>54.652589248616813</v>
      </c>
      <c r="X65" s="77">
        <f t="shared" si="243"/>
        <v>7.1878314228588183</v>
      </c>
      <c r="Y65" s="420">
        <f t="shared" si="244"/>
        <v>5.1849129520554174</v>
      </c>
      <c r="Z65" s="421">
        <f t="shared" si="266"/>
        <v>47.019001462357274</v>
      </c>
      <c r="AA65" s="78">
        <f t="shared" si="245"/>
        <v>-0.21957598454858918</v>
      </c>
      <c r="AB65" s="422">
        <f t="shared" si="246"/>
        <v>-2.0614638595387857</v>
      </c>
      <c r="AC65" s="411">
        <v>12</v>
      </c>
      <c r="AD65" s="143">
        <v>14</v>
      </c>
      <c r="AE65" s="144">
        <v>11</v>
      </c>
      <c r="AF65" s="141">
        <f t="shared" si="267"/>
        <v>17.111111111111111</v>
      </c>
      <c r="AG65" s="142">
        <f t="shared" si="247"/>
        <v>14.373333333333335</v>
      </c>
      <c r="AH65" s="418">
        <f t="shared" si="248"/>
        <v>18.021276595744681</v>
      </c>
      <c r="AI65" s="419">
        <f t="shared" si="268"/>
        <v>7.3266547287603982</v>
      </c>
      <c r="AJ65" s="77">
        <f t="shared" si="249"/>
        <v>6.3186710964373001</v>
      </c>
      <c r="AK65" s="420">
        <f t="shared" si="250"/>
        <v>6.6114815285557684</v>
      </c>
      <c r="AL65" s="421">
        <f t="shared" si="269"/>
        <v>-0.30693305749914312</v>
      </c>
      <c r="AM65" s="78">
        <f t="shared" si="251"/>
        <v>-1.0887363109701074</v>
      </c>
      <c r="AN65" s="422">
        <f t="shared" si="252"/>
        <v>-0.63489528303843468</v>
      </c>
      <c r="AO65" s="411">
        <v>96</v>
      </c>
      <c r="AP65" s="143">
        <v>191</v>
      </c>
      <c r="AQ65" s="144">
        <v>101</v>
      </c>
      <c r="AR65" s="141">
        <f t="shared" si="270"/>
        <v>136.88888888888889</v>
      </c>
      <c r="AS65" s="142">
        <f t="shared" si="253"/>
        <v>196.09333333333336</v>
      </c>
      <c r="AT65" s="418">
        <f t="shared" si="254"/>
        <v>165.468085106383</v>
      </c>
      <c r="AU65" s="419">
        <f t="shared" si="271"/>
        <v>5.3039807946445885</v>
      </c>
      <c r="AV65" s="77">
        <f t="shared" si="255"/>
        <v>7.3958544610698498</v>
      </c>
      <c r="AW65" s="420">
        <f t="shared" si="256"/>
        <v>6.0960040383566438</v>
      </c>
      <c r="AX65" s="421">
        <f t="shared" si="272"/>
        <v>-2.3296069916149529</v>
      </c>
      <c r="AY65" s="78">
        <f t="shared" si="257"/>
        <v>-1.1552946337557657E-2</v>
      </c>
      <c r="AZ65" s="422">
        <f t="shared" si="258"/>
        <v>-1.1503727732375593</v>
      </c>
      <c r="BA65" s="423">
        <f t="shared" si="273"/>
        <v>44.338595873887236</v>
      </c>
      <c r="BB65" s="147">
        <f t="shared" si="259"/>
        <v>1.3641677222600395</v>
      </c>
      <c r="BC65" s="148">
        <f t="shared" si="260"/>
        <v>-5.3940497315456364</v>
      </c>
      <c r="BD65" s="149">
        <f t="shared" si="274"/>
        <v>40.308713864601643</v>
      </c>
      <c r="BE65" s="287">
        <f t="shared" si="50"/>
        <v>13.436237954867215</v>
      </c>
      <c r="BF65" s="112" t="str">
        <f t="shared" ref="BF65" si="275">A65</f>
        <v>Daniel Alfredsson</v>
      </c>
      <c r="BG65" s="125"/>
      <c r="BH65" s="405">
        <f t="shared" si="216"/>
        <v>15</v>
      </c>
      <c r="BI65" s="65" t="str">
        <f t="shared" si="217"/>
        <v>Daniel Alfredsson</v>
      </c>
      <c r="BJ65" s="114">
        <f t="shared" si="218"/>
        <v>-5.3940497315456364</v>
      </c>
      <c r="BK65" s="235">
        <f t="shared" si="232"/>
        <v>15</v>
      </c>
      <c r="BL65" s="225" t="str">
        <f t="shared" si="219"/>
        <v>Daniel Alfredsson</v>
      </c>
      <c r="BM65" s="185">
        <f t="shared" si="220"/>
        <v>-5.3940497315456364</v>
      </c>
      <c r="BN65" s="81"/>
      <c r="BO65" s="83">
        <f t="shared" si="221"/>
        <v>1</v>
      </c>
      <c r="BP65" s="65" t="str">
        <f t="shared" si="222"/>
        <v>Daniel Alfredsson</v>
      </c>
      <c r="BQ65" s="105">
        <f t="shared" si="223"/>
        <v>40.308713864601643</v>
      </c>
      <c r="BR65" s="235">
        <f t="shared" si="233"/>
        <v>15</v>
      </c>
      <c r="BS65" s="71" t="str">
        <f t="shared" si="224"/>
        <v>Brad Boyes</v>
      </c>
      <c r="BT65" s="73">
        <f t="shared" si="225"/>
        <v>-19.350089058365057</v>
      </c>
      <c r="BU65" s="84"/>
      <c r="BV65" s="203">
        <f t="shared" si="226"/>
        <v>1</v>
      </c>
      <c r="BW65" s="71" t="str">
        <f t="shared" si="227"/>
        <v>Daniel Alfredsson</v>
      </c>
      <c r="BX65" s="73">
        <f t="shared" si="228"/>
        <v>13.436237954867215</v>
      </c>
      <c r="BY65" s="235">
        <f t="shared" ref="BY65:BY66" si="276">BY64+1</f>
        <v>15</v>
      </c>
      <c r="BZ65" s="71" t="str">
        <f t="shared" si="229"/>
        <v>Brad Boyes</v>
      </c>
      <c r="CA65" s="73">
        <f t="shared" si="230"/>
        <v>-6.4500296861216846</v>
      </c>
      <c r="CB65" s="38"/>
      <c r="CC65" s="41"/>
      <c r="CD65" s="41"/>
      <c r="CE65" s="41"/>
      <c r="CF65" s="41"/>
      <c r="CG65" s="41"/>
      <c r="CH65" s="41"/>
      <c r="CI65" s="41"/>
      <c r="CJ65" s="41"/>
      <c r="CK65" s="41"/>
      <c r="CL65" s="41"/>
      <c r="CM65" s="41"/>
    </row>
    <row r="66" spans="1:91" ht="16.5" customHeight="1" x14ac:dyDescent="0.2">
      <c r="A66" s="428" t="s">
        <v>77</v>
      </c>
      <c r="B66" s="132">
        <v>79</v>
      </c>
      <c r="C66" s="133">
        <v>82</v>
      </c>
      <c r="D66" s="134">
        <v>47</v>
      </c>
      <c r="E66" s="135">
        <v>17</v>
      </c>
      <c r="F66" s="136">
        <v>18</v>
      </c>
      <c r="G66" s="137">
        <v>19</v>
      </c>
      <c r="H66" s="138">
        <f t="shared" si="261"/>
        <v>16.569620253164558</v>
      </c>
      <c r="I66" s="139">
        <f t="shared" si="235"/>
        <v>16.902439024390244</v>
      </c>
      <c r="J66" s="237">
        <f t="shared" si="236"/>
        <v>31.127659574468083</v>
      </c>
      <c r="K66" s="238">
        <f t="shared" si="262"/>
        <v>6.2996067112635696</v>
      </c>
      <c r="L66" s="239">
        <f t="shared" si="237"/>
        <v>6.153317299709574</v>
      </c>
      <c r="M66" s="240">
        <f t="shared" si="238"/>
        <v>10.828212092140356</v>
      </c>
      <c r="N66" s="241">
        <f t="shared" si="263"/>
        <v>-1.3339810749959717</v>
      </c>
      <c r="O66" s="242">
        <f t="shared" si="239"/>
        <v>-1.2540901076978335</v>
      </c>
      <c r="P66" s="243">
        <f t="shared" si="240"/>
        <v>3.5818352805461533</v>
      </c>
      <c r="Q66" s="135">
        <v>19</v>
      </c>
      <c r="R66" s="136">
        <v>15</v>
      </c>
      <c r="S66" s="137">
        <v>14</v>
      </c>
      <c r="T66" s="244">
        <f t="shared" si="264"/>
        <v>18.518987341772153</v>
      </c>
      <c r="U66" s="145">
        <f t="shared" si="241"/>
        <v>14.085365853658537</v>
      </c>
      <c r="V66" s="245">
        <f t="shared" si="242"/>
        <v>22.936170212765955</v>
      </c>
      <c r="W66" s="246">
        <f t="shared" si="265"/>
        <v>4.010123476298423</v>
      </c>
      <c r="X66" s="247">
        <f t="shared" si="243"/>
        <v>3.0816731519497598</v>
      </c>
      <c r="Y66" s="248">
        <f t="shared" si="244"/>
        <v>4.5367988330484899</v>
      </c>
      <c r="Z66" s="249">
        <f t="shared" si="266"/>
        <v>-3.6234643099611183</v>
      </c>
      <c r="AA66" s="250">
        <f t="shared" si="245"/>
        <v>-4.3257342554576477</v>
      </c>
      <c r="AB66" s="251">
        <f t="shared" si="246"/>
        <v>-2.7095779785457133</v>
      </c>
      <c r="AC66" s="135">
        <v>13</v>
      </c>
      <c r="AD66" s="136">
        <v>5</v>
      </c>
      <c r="AE66" s="137">
        <v>16</v>
      </c>
      <c r="AF66" s="244">
        <f t="shared" si="267"/>
        <v>12.670886075949365</v>
      </c>
      <c r="AG66" s="145">
        <f t="shared" si="247"/>
        <v>4.6951219512195124</v>
      </c>
      <c r="AH66" s="245">
        <f t="shared" si="248"/>
        <v>26.212765957446809</v>
      </c>
      <c r="AI66" s="246">
        <f t="shared" si="268"/>
        <v>5.4254341978795342</v>
      </c>
      <c r="AJ66" s="247">
        <f t="shared" si="249"/>
        <v>2.0640258372508598</v>
      </c>
      <c r="AK66" s="248">
        <f t="shared" si="250"/>
        <v>9.6167004051720273</v>
      </c>
      <c r="AL66" s="249">
        <f t="shared" si="269"/>
        <v>-2.2081535883800072</v>
      </c>
      <c r="AM66" s="250">
        <f t="shared" si="251"/>
        <v>-5.3433815701565477</v>
      </c>
      <c r="AN66" s="251">
        <f t="shared" si="252"/>
        <v>2.3703235935778242</v>
      </c>
      <c r="AO66" s="135">
        <v>122</v>
      </c>
      <c r="AP66" s="136">
        <v>133</v>
      </c>
      <c r="AQ66" s="137">
        <v>111</v>
      </c>
      <c r="AR66" s="244">
        <f t="shared" si="270"/>
        <v>118.9113924050633</v>
      </c>
      <c r="AS66" s="145">
        <f t="shared" si="253"/>
        <v>124.89024390243904</v>
      </c>
      <c r="AT66" s="245">
        <f t="shared" si="254"/>
        <v>181.85106382978725</v>
      </c>
      <c r="AU66" s="246">
        <f t="shared" si="271"/>
        <v>4.6074136966137331</v>
      </c>
      <c r="AV66" s="247">
        <f t="shared" si="255"/>
        <v>4.7103593569896409</v>
      </c>
      <c r="AW66" s="248">
        <f t="shared" si="256"/>
        <v>6.6995687946295783</v>
      </c>
      <c r="AX66" s="249">
        <f t="shared" si="272"/>
        <v>-3.0261740896458083</v>
      </c>
      <c r="AY66" s="250">
        <f t="shared" si="257"/>
        <v>-2.6970480504177665</v>
      </c>
      <c r="AZ66" s="251">
        <f t="shared" si="258"/>
        <v>-0.54680801696462478</v>
      </c>
      <c r="BA66" s="252">
        <f t="shared" si="273"/>
        <v>-10.191773062982906</v>
      </c>
      <c r="BB66" s="146">
        <f t="shared" si="259"/>
        <v>-13.620253983729796</v>
      </c>
      <c r="BC66" s="253">
        <f t="shared" si="260"/>
        <v>2.6957728786136395</v>
      </c>
      <c r="BD66" s="149">
        <f t="shared" si="274"/>
        <v>-21.116254168099061</v>
      </c>
      <c r="BE66" s="287">
        <f t="shared" si="50"/>
        <v>-7.0387513893663538</v>
      </c>
      <c r="BF66" s="112" t="str">
        <f t="shared" si="231"/>
        <v>Troy Brouwer</v>
      </c>
      <c r="BG66" s="125"/>
      <c r="BH66" s="405">
        <f t="shared" si="216"/>
        <v>5</v>
      </c>
      <c r="BI66" s="65" t="str">
        <f t="shared" si="217"/>
        <v>Troy Brouwer</v>
      </c>
      <c r="BJ66" s="114">
        <f t="shared" si="218"/>
        <v>2.6957728786136395</v>
      </c>
      <c r="BK66" s="235">
        <f t="shared" si="232"/>
        <v>16</v>
      </c>
      <c r="BL66" s="225" t="str">
        <f t="shared" si="219"/>
        <v>Jordan Staal</v>
      </c>
      <c r="BM66" s="185">
        <f t="shared" si="220"/>
        <v>-5.8848095582958928</v>
      </c>
      <c r="BN66" s="81"/>
      <c r="BO66" s="83">
        <f t="shared" si="221"/>
        <v>16</v>
      </c>
      <c r="BP66" s="65" t="str">
        <f t="shared" si="222"/>
        <v>Troy Brouwer</v>
      </c>
      <c r="BQ66" s="105">
        <f t="shared" si="223"/>
        <v>-21.116254168099061</v>
      </c>
      <c r="BR66" s="235">
        <f t="shared" si="233"/>
        <v>16</v>
      </c>
      <c r="BS66" s="71" t="str">
        <f t="shared" si="224"/>
        <v>Troy Brouwer</v>
      </c>
      <c r="BT66" s="73">
        <f t="shared" si="225"/>
        <v>-21.116254168099061</v>
      </c>
      <c r="BU66" s="84"/>
      <c r="BV66" s="203">
        <f t="shared" si="226"/>
        <v>16</v>
      </c>
      <c r="BW66" s="71" t="str">
        <f t="shared" si="227"/>
        <v>Troy Brouwer</v>
      </c>
      <c r="BX66" s="73">
        <f t="shared" si="228"/>
        <v>-7.0387513893663538</v>
      </c>
      <c r="BY66" s="235">
        <f t="shared" si="276"/>
        <v>16</v>
      </c>
      <c r="BZ66" s="71" t="str">
        <f t="shared" si="229"/>
        <v>Troy Brouwer</v>
      </c>
      <c r="CA66" s="73">
        <f t="shared" si="230"/>
        <v>-7.0387513893663538</v>
      </c>
      <c r="CB66" s="38"/>
      <c r="CC66" s="41"/>
      <c r="CD66" s="41"/>
      <c r="CE66" s="41"/>
      <c r="CF66" s="41"/>
      <c r="CG66" s="41"/>
      <c r="CH66" s="41"/>
      <c r="CI66" s="41"/>
      <c r="CJ66" s="41"/>
      <c r="CK66" s="41"/>
      <c r="CL66" s="41"/>
      <c r="CM66" s="41"/>
    </row>
    <row r="67" spans="1:91" ht="16.5" customHeight="1" x14ac:dyDescent="0.2">
      <c r="A67" s="429" t="s">
        <v>85</v>
      </c>
      <c r="B67" s="151">
        <v>46</v>
      </c>
      <c r="C67" s="152">
        <v>82</v>
      </c>
      <c r="D67" s="153">
        <v>48</v>
      </c>
      <c r="E67" s="154">
        <v>4</v>
      </c>
      <c r="F67" s="155">
        <v>3</v>
      </c>
      <c r="G67" s="156">
        <v>6</v>
      </c>
      <c r="H67" s="44">
        <f t="shared" si="261"/>
        <v>6.695652173913043</v>
      </c>
      <c r="I67" s="157">
        <f t="shared" si="235"/>
        <v>2.8170731707317072</v>
      </c>
      <c r="J67" s="254">
        <f t="shared" si="236"/>
        <v>9.625</v>
      </c>
      <c r="K67" s="255">
        <f t="shared" si="262"/>
        <v>2.5456211262906496</v>
      </c>
      <c r="L67" s="256">
        <f t="shared" si="237"/>
        <v>1.025552883284929</v>
      </c>
      <c r="M67" s="48">
        <f t="shared" si="238"/>
        <v>3.3481971600697156</v>
      </c>
      <c r="N67" s="257">
        <f t="shared" si="263"/>
        <v>-5.0879666599688917</v>
      </c>
      <c r="O67" s="258">
        <f t="shared" si="239"/>
        <v>-6.3818545241224784</v>
      </c>
      <c r="P67" s="259">
        <f t="shared" si="240"/>
        <v>-3.8981796515244875</v>
      </c>
      <c r="Q67" s="154">
        <v>3</v>
      </c>
      <c r="R67" s="155">
        <v>34</v>
      </c>
      <c r="S67" s="156">
        <v>12</v>
      </c>
      <c r="T67" s="260">
        <f t="shared" si="264"/>
        <v>5.0217391304347823</v>
      </c>
      <c r="U67" s="167">
        <f t="shared" si="241"/>
        <v>31.926829268292682</v>
      </c>
      <c r="V67" s="261">
        <f t="shared" si="242"/>
        <v>19.25</v>
      </c>
      <c r="W67" s="262">
        <f t="shared" si="265"/>
        <v>1.087413345403577</v>
      </c>
      <c r="X67" s="56">
        <f t="shared" si="243"/>
        <v>6.985125811086121</v>
      </c>
      <c r="Y67" s="263">
        <f t="shared" si="244"/>
        <v>3.807670449165697</v>
      </c>
      <c r="Z67" s="264">
        <f t="shared" si="266"/>
        <v>-6.5461744408559639</v>
      </c>
      <c r="AA67" s="265">
        <f t="shared" si="245"/>
        <v>-0.42228159632128648</v>
      </c>
      <c r="AB67" s="266">
        <f t="shared" si="246"/>
        <v>-3.4387063624285061</v>
      </c>
      <c r="AC67" s="154">
        <v>1</v>
      </c>
      <c r="AD67" s="155">
        <v>11</v>
      </c>
      <c r="AE67" s="156">
        <v>8</v>
      </c>
      <c r="AF67" s="260">
        <f t="shared" si="267"/>
        <v>1.6739130434782608</v>
      </c>
      <c r="AG67" s="167">
        <f t="shared" si="247"/>
        <v>10.329268292682928</v>
      </c>
      <c r="AH67" s="261">
        <f t="shared" si="248"/>
        <v>12.833333333333332</v>
      </c>
      <c r="AI67" s="262">
        <f t="shared" si="268"/>
        <v>0.71673796259612588</v>
      </c>
      <c r="AJ67" s="56">
        <f t="shared" si="249"/>
        <v>4.540856841951892</v>
      </c>
      <c r="AK67" s="263">
        <f t="shared" si="250"/>
        <v>4.7081762400321381</v>
      </c>
      <c r="AL67" s="264">
        <f t="shared" si="269"/>
        <v>-6.9168498236634157</v>
      </c>
      <c r="AM67" s="265">
        <f t="shared" si="251"/>
        <v>-2.8665505654555155</v>
      </c>
      <c r="AN67" s="266">
        <f t="shared" si="252"/>
        <v>-2.538200571562065</v>
      </c>
      <c r="AO67" s="154">
        <v>37</v>
      </c>
      <c r="AP67" s="155">
        <v>94</v>
      </c>
      <c r="AQ67" s="156">
        <v>65</v>
      </c>
      <c r="AR67" s="260">
        <f t="shared" si="270"/>
        <v>61.934782608695656</v>
      </c>
      <c r="AS67" s="167">
        <f t="shared" si="253"/>
        <v>88.268292682926827</v>
      </c>
      <c r="AT67" s="261">
        <f t="shared" si="254"/>
        <v>104.27083333333334</v>
      </c>
      <c r="AU67" s="262">
        <f t="shared" si="271"/>
        <v>2.3997630497508808</v>
      </c>
      <c r="AV67" s="56">
        <f t="shared" si="255"/>
        <v>3.3291261620829036</v>
      </c>
      <c r="AW67" s="263">
        <f t="shared" si="256"/>
        <v>3.8414381883621176</v>
      </c>
      <c r="AX67" s="264">
        <f t="shared" si="272"/>
        <v>-5.2338247365086605</v>
      </c>
      <c r="AY67" s="265">
        <f t="shared" si="257"/>
        <v>-4.0782812453245043</v>
      </c>
      <c r="AZ67" s="266">
        <f t="shared" si="258"/>
        <v>-3.4049386232320855</v>
      </c>
      <c r="BA67" s="267">
        <f t="shared" si="273"/>
        <v>-23.784815660996934</v>
      </c>
      <c r="BB67" s="168">
        <f t="shared" si="259"/>
        <v>-13.748967931223785</v>
      </c>
      <c r="BC67" s="32">
        <f t="shared" si="260"/>
        <v>-13.280025208747144</v>
      </c>
      <c r="BD67" s="171">
        <f t="shared" si="274"/>
        <v>-50.813808800967863</v>
      </c>
      <c r="BE67" s="287">
        <f t="shared" si="50"/>
        <v>-16.937936266989286</v>
      </c>
      <c r="BF67" s="172" t="str">
        <f t="shared" si="231"/>
        <v>Nick Leddy</v>
      </c>
      <c r="BG67" s="125"/>
      <c r="BH67" s="406">
        <f>RANK(BJ67,BJ$67:BJ$74)</f>
        <v>8</v>
      </c>
      <c r="BI67" s="19" t="str">
        <f t="shared" si="217"/>
        <v>Nick Leddy</v>
      </c>
      <c r="BJ67" s="216">
        <f t="shared" si="218"/>
        <v>-13.280025208747144</v>
      </c>
      <c r="BK67" s="270">
        <v>1</v>
      </c>
      <c r="BL67" s="274" t="str">
        <f>VLOOKUP(BK67,BH$67:BJ$74,2,FALSE)</f>
        <v>Mike Green</v>
      </c>
      <c r="BM67" s="275">
        <f>VLOOKUP(BL67,BI$67:BK$74,2,FALSE)</f>
        <v>5.3708268882808889</v>
      </c>
      <c r="BN67" s="183"/>
      <c r="BO67" s="173">
        <f>RANK(BQ67,BQ$67:BQ$74)</f>
        <v>8</v>
      </c>
      <c r="BP67" s="19" t="str">
        <f t="shared" si="222"/>
        <v>Nick Leddy</v>
      </c>
      <c r="BQ67" s="174">
        <f t="shared" si="223"/>
        <v>-50.813808800967863</v>
      </c>
      <c r="BR67" s="270">
        <v>1</v>
      </c>
      <c r="BS67" s="109" t="str">
        <f>VLOOKUP(BR67,BO$67:BQ$74,2,FALSE)</f>
        <v>Dan Boyle</v>
      </c>
      <c r="BT67" s="110">
        <f>VLOOKUP(BS67,BP$67:BR$74,2,FALSE)</f>
        <v>-7.4517274599309298</v>
      </c>
      <c r="BU67" s="271"/>
      <c r="BV67" s="272">
        <f>RANK(BX67,BX$67:BX$74)</f>
        <v>8</v>
      </c>
      <c r="BW67" s="109" t="str">
        <f t="shared" si="227"/>
        <v>Nick Leddy</v>
      </c>
      <c r="BX67" s="110">
        <f t="shared" si="228"/>
        <v>-16.937936266989286</v>
      </c>
      <c r="BY67" s="424">
        <v>1</v>
      </c>
      <c r="BZ67" s="109" t="str">
        <f t="shared" ref="BZ67:CA74" si="277">VLOOKUP(BY67,BV$67:BX$74,2,FALSE)</f>
        <v>Dan Boyle</v>
      </c>
      <c r="CA67" s="110">
        <f t="shared" si="277"/>
        <v>-2.4839091533103095</v>
      </c>
      <c r="CB67" s="38"/>
      <c r="CC67" s="41"/>
      <c r="CD67" s="41"/>
      <c r="CE67" s="41"/>
      <c r="CF67" s="41"/>
      <c r="CG67" s="41"/>
      <c r="CH67" s="41"/>
      <c r="CI67" s="41"/>
      <c r="CJ67" s="41"/>
      <c r="CK67" s="41"/>
      <c r="CL67" s="41"/>
      <c r="CM67" s="41"/>
    </row>
    <row r="68" spans="1:91" ht="16.5" customHeight="1" x14ac:dyDescent="0.2">
      <c r="A68" s="427" t="s">
        <v>88</v>
      </c>
      <c r="B68" s="294">
        <v>81</v>
      </c>
      <c r="C68" s="295">
        <v>68</v>
      </c>
      <c r="D68" s="296">
        <v>35</v>
      </c>
      <c r="E68" s="297">
        <v>18</v>
      </c>
      <c r="F68" s="298">
        <v>6</v>
      </c>
      <c r="G68" s="47">
        <v>3</v>
      </c>
      <c r="H68" s="299">
        <f t="shared" si="261"/>
        <v>17.111111111111111</v>
      </c>
      <c r="I68" s="300">
        <f t="shared" si="235"/>
        <v>6.7941176470588243</v>
      </c>
      <c r="J68" s="301">
        <f t="shared" si="236"/>
        <v>6.6</v>
      </c>
      <c r="K68" s="302">
        <f t="shared" si="262"/>
        <v>6.5054762116316596</v>
      </c>
      <c r="L68" s="303">
        <f t="shared" si="237"/>
        <v>2.4733922479224759</v>
      </c>
      <c r="M68" s="304">
        <f t="shared" si="238"/>
        <v>2.2959066240478045</v>
      </c>
      <c r="N68" s="305">
        <f t="shared" si="263"/>
        <v>-1.1281115746278818</v>
      </c>
      <c r="O68" s="54">
        <f t="shared" si="239"/>
        <v>-4.9340151594849315</v>
      </c>
      <c r="P68" s="306">
        <f t="shared" si="240"/>
        <v>-4.950470187546399</v>
      </c>
      <c r="Q68" s="297">
        <v>50</v>
      </c>
      <c r="R68" s="298">
        <v>21</v>
      </c>
      <c r="S68" s="47">
        <v>11</v>
      </c>
      <c r="T68" s="307">
        <f t="shared" si="264"/>
        <v>47.53086419753086</v>
      </c>
      <c r="U68" s="308">
        <f t="shared" si="241"/>
        <v>23.779411764705884</v>
      </c>
      <c r="V68" s="309">
        <f t="shared" si="242"/>
        <v>24.2</v>
      </c>
      <c r="W68" s="310">
        <f t="shared" si="265"/>
        <v>10.29238968900505</v>
      </c>
      <c r="X68" s="284">
        <f t="shared" si="243"/>
        <v>5.2025893800563594</v>
      </c>
      <c r="Y68" s="311">
        <f t="shared" si="244"/>
        <v>4.7867857075225899</v>
      </c>
      <c r="Z68" s="33">
        <f t="shared" si="266"/>
        <v>2.658801902745509</v>
      </c>
      <c r="AA68" s="312">
        <f t="shared" si="245"/>
        <v>-2.204818027351048</v>
      </c>
      <c r="AB68" s="313">
        <f t="shared" si="246"/>
        <v>-2.4595911040716132</v>
      </c>
      <c r="AC68" s="297">
        <v>31</v>
      </c>
      <c r="AD68" s="298">
        <v>10</v>
      </c>
      <c r="AE68" s="47">
        <v>8</v>
      </c>
      <c r="AF68" s="307">
        <f t="shared" si="267"/>
        <v>29.469135802469133</v>
      </c>
      <c r="AG68" s="308">
        <f t="shared" si="247"/>
        <v>11.323529411764707</v>
      </c>
      <c r="AH68" s="309">
        <f t="shared" si="248"/>
        <v>17.599999999999998</v>
      </c>
      <c r="AI68" s="310">
        <f t="shared" si="268"/>
        <v>12.618127588420686</v>
      </c>
      <c r="AJ68" s="284">
        <f t="shared" si="249"/>
        <v>4.9779446663108979</v>
      </c>
      <c r="AK68" s="311">
        <f t="shared" si="250"/>
        <v>6.4569274149012168</v>
      </c>
      <c r="AL68" s="33">
        <f t="shared" si="269"/>
        <v>4.9845398021611445</v>
      </c>
      <c r="AM68" s="312">
        <f t="shared" si="251"/>
        <v>-2.4294627410965095</v>
      </c>
      <c r="AN68" s="313">
        <f t="shared" si="252"/>
        <v>-0.7894493966929863</v>
      </c>
      <c r="AO68" s="297">
        <v>152</v>
      </c>
      <c r="AP68" s="298">
        <v>112</v>
      </c>
      <c r="AQ68" s="47">
        <v>69</v>
      </c>
      <c r="AR68" s="307">
        <f t="shared" si="270"/>
        <v>144.49382716049382</v>
      </c>
      <c r="AS68" s="308">
        <f t="shared" si="253"/>
        <v>126.8235294117647</v>
      </c>
      <c r="AT68" s="309">
        <f t="shared" si="254"/>
        <v>151.80000000000001</v>
      </c>
      <c r="AU68" s="310">
        <f t="shared" si="271"/>
        <v>5.5986463943470657</v>
      </c>
      <c r="AV68" s="284">
        <f t="shared" si="255"/>
        <v>4.7832751365096033</v>
      </c>
      <c r="AW68" s="311">
        <f t="shared" si="256"/>
        <v>5.5924585845517951</v>
      </c>
      <c r="AX68" s="33">
        <f t="shared" si="272"/>
        <v>-2.0349413919124757</v>
      </c>
      <c r="AY68" s="312">
        <f t="shared" si="257"/>
        <v>-2.6241322708978041</v>
      </c>
      <c r="AZ68" s="313">
        <f t="shared" si="258"/>
        <v>-1.653918227042408</v>
      </c>
      <c r="BA68" s="314">
        <f t="shared" si="273"/>
        <v>4.4802887383662959</v>
      </c>
      <c r="BB68" s="315">
        <f t="shared" si="259"/>
        <v>-12.192428198830292</v>
      </c>
      <c r="BC68" s="40">
        <f t="shared" si="260"/>
        <v>-9.8534289153534065</v>
      </c>
      <c r="BD68" s="122">
        <f t="shared" si="274"/>
        <v>-17.565568375817403</v>
      </c>
      <c r="BE68" s="287">
        <f t="shared" si="50"/>
        <v>-5.8551894586057998</v>
      </c>
      <c r="BF68" s="112" t="str">
        <f t="shared" si="231"/>
        <v>Lubomir Visnovsky</v>
      </c>
      <c r="BG68" s="128"/>
      <c r="BH68" s="405">
        <f t="shared" ref="BH68:BH74" si="278">RANK(BJ68,BJ$67:BJ$74)</f>
        <v>6</v>
      </c>
      <c r="BI68" s="65" t="str">
        <f t="shared" si="217"/>
        <v>Lubomir Visnovsky</v>
      </c>
      <c r="BJ68" s="114">
        <f t="shared" si="218"/>
        <v>-9.8534289153534065</v>
      </c>
      <c r="BK68" s="236">
        <f>BK67+1</f>
        <v>2</v>
      </c>
      <c r="BL68" s="226" t="str">
        <f t="shared" ref="BL68:BM68" si="279">VLOOKUP(BK68,BH$67:BJ$74,2,FALSE)</f>
        <v>Tobias Enstrom</v>
      </c>
      <c r="BM68" s="177">
        <f t="shared" si="279"/>
        <v>-4.8039139549672649</v>
      </c>
      <c r="BN68" s="81"/>
      <c r="BO68" s="83">
        <f t="shared" ref="BO68:BO74" si="280">RANK(BQ68,BQ$67:BQ$74)</f>
        <v>5</v>
      </c>
      <c r="BP68" s="65" t="str">
        <f t="shared" si="222"/>
        <v>Lubomir Visnovsky</v>
      </c>
      <c r="BQ68" s="105">
        <f t="shared" si="223"/>
        <v>-17.565568375817403</v>
      </c>
      <c r="BR68" s="236">
        <f>BR67+1</f>
        <v>2</v>
      </c>
      <c r="BS68" s="71" t="str">
        <f t="shared" ref="BS68:BT68" si="281">VLOOKUP(BR68,BO$67:BQ$74,2,FALSE)</f>
        <v>Tobias Enstrom</v>
      </c>
      <c r="BT68" s="73">
        <f t="shared" si="281"/>
        <v>-13.445366023859009</v>
      </c>
      <c r="BU68" s="84"/>
      <c r="BV68" s="203">
        <f t="shared" ref="BV68:BV74" si="282">RANK(BX68,BX$67:BX$74)</f>
        <v>5</v>
      </c>
      <c r="BW68" s="71" t="str">
        <f t="shared" si="227"/>
        <v>Lubomir Visnovsky</v>
      </c>
      <c r="BX68" s="73">
        <f t="shared" si="228"/>
        <v>-5.8551894586057998</v>
      </c>
      <c r="BY68" s="425">
        <f>BY67+1</f>
        <v>2</v>
      </c>
      <c r="BZ68" s="71" t="str">
        <f t="shared" si="277"/>
        <v>Tobias Enstrom</v>
      </c>
      <c r="CA68" s="73">
        <f t="shared" si="277"/>
        <v>-4.4817886746196702</v>
      </c>
      <c r="CB68" s="38"/>
      <c r="CC68" s="41"/>
      <c r="CD68" s="41"/>
      <c r="CE68" s="41"/>
      <c r="CF68" s="41"/>
      <c r="CG68" s="41"/>
      <c r="CH68" s="41"/>
      <c r="CI68" s="41"/>
      <c r="CJ68" s="41"/>
      <c r="CK68" s="41"/>
      <c r="CL68" s="41"/>
      <c r="CM68" s="41"/>
    </row>
    <row r="69" spans="1:91" ht="16.5" customHeight="1" x14ac:dyDescent="0.2">
      <c r="A69" s="427" t="s">
        <v>86</v>
      </c>
      <c r="B69" s="294">
        <v>49</v>
      </c>
      <c r="C69" s="295">
        <v>32</v>
      </c>
      <c r="D69" s="296">
        <v>35</v>
      </c>
      <c r="E69" s="297">
        <v>8</v>
      </c>
      <c r="F69" s="298">
        <v>3</v>
      </c>
      <c r="G69" s="47">
        <v>12</v>
      </c>
      <c r="H69" s="299">
        <f t="shared" si="261"/>
        <v>12.571428571428571</v>
      </c>
      <c r="I69" s="300">
        <f t="shared" si="235"/>
        <v>7.21875</v>
      </c>
      <c r="J69" s="301">
        <f t="shared" si="236"/>
        <v>26.4</v>
      </c>
      <c r="K69" s="302">
        <f t="shared" si="262"/>
        <v>4.7795335432395865</v>
      </c>
      <c r="L69" s="303">
        <f t="shared" si="237"/>
        <v>2.6279792634176307</v>
      </c>
      <c r="M69" s="304">
        <f t="shared" si="238"/>
        <v>9.1836264961912182</v>
      </c>
      <c r="N69" s="305">
        <f t="shared" si="263"/>
        <v>-2.8540542430199549</v>
      </c>
      <c r="O69" s="54">
        <f t="shared" si="239"/>
        <v>-4.7794281439897768</v>
      </c>
      <c r="P69" s="306">
        <f t="shared" si="240"/>
        <v>1.9372496845970151</v>
      </c>
      <c r="Q69" s="297">
        <v>16</v>
      </c>
      <c r="R69" s="298">
        <v>4</v>
      </c>
      <c r="S69" s="47">
        <v>14</v>
      </c>
      <c r="T69" s="307">
        <f t="shared" si="264"/>
        <v>25.142857142857142</v>
      </c>
      <c r="U69" s="308">
        <f t="shared" si="241"/>
        <v>9.625</v>
      </c>
      <c r="V69" s="309">
        <f t="shared" si="242"/>
        <v>30.8</v>
      </c>
      <c r="W69" s="310">
        <f t="shared" si="265"/>
        <v>5.4444640967145084</v>
      </c>
      <c r="X69" s="284">
        <f t="shared" si="243"/>
        <v>2.105809987165669</v>
      </c>
      <c r="Y69" s="311">
        <f t="shared" si="244"/>
        <v>6.0922727186651144</v>
      </c>
      <c r="Z69" s="33">
        <f t="shared" si="266"/>
        <v>-2.189123689545033</v>
      </c>
      <c r="AA69" s="312">
        <f t="shared" si="245"/>
        <v>-5.3015974202417384</v>
      </c>
      <c r="AB69" s="313">
        <f t="shared" si="246"/>
        <v>-1.1541040929290887</v>
      </c>
      <c r="AC69" s="297">
        <v>10</v>
      </c>
      <c r="AD69" s="298">
        <v>4</v>
      </c>
      <c r="AE69" s="47">
        <v>14</v>
      </c>
      <c r="AF69" s="307">
        <f t="shared" si="267"/>
        <v>15.714285714285715</v>
      </c>
      <c r="AG69" s="308">
        <f t="shared" si="247"/>
        <v>9.625</v>
      </c>
      <c r="AH69" s="309">
        <f t="shared" si="248"/>
        <v>30.8</v>
      </c>
      <c r="AI69" s="310">
        <f t="shared" si="268"/>
        <v>6.7285604651881217</v>
      </c>
      <c r="AJ69" s="284">
        <f t="shared" si="249"/>
        <v>4.2312529663642628</v>
      </c>
      <c r="AK69" s="311">
        <f t="shared" si="250"/>
        <v>11.299622976077133</v>
      </c>
      <c r="AL69" s="33">
        <f t="shared" si="269"/>
        <v>-0.9050273210714197</v>
      </c>
      <c r="AM69" s="312">
        <f t="shared" si="251"/>
        <v>-3.1761544410431446</v>
      </c>
      <c r="AN69" s="313">
        <f t="shared" si="252"/>
        <v>4.0532461644829301</v>
      </c>
      <c r="AO69" s="297">
        <v>115</v>
      </c>
      <c r="AP69" s="298">
        <v>64</v>
      </c>
      <c r="AQ69" s="47">
        <v>96</v>
      </c>
      <c r="AR69" s="307">
        <f t="shared" si="270"/>
        <v>180.71428571428572</v>
      </c>
      <c r="AS69" s="308">
        <f t="shared" si="253"/>
        <v>154</v>
      </c>
      <c r="AT69" s="309">
        <f t="shared" si="254"/>
        <v>211.2</v>
      </c>
      <c r="AU69" s="310">
        <f t="shared" si="271"/>
        <v>7.0020664827259571</v>
      </c>
      <c r="AV69" s="284">
        <f t="shared" si="255"/>
        <v>5.8082626657616618</v>
      </c>
      <c r="AW69" s="311">
        <f t="shared" si="256"/>
        <v>7.7808119437242356</v>
      </c>
      <c r="AX69" s="33">
        <f t="shared" si="272"/>
        <v>-0.63152130353358427</v>
      </c>
      <c r="AY69" s="312">
        <f t="shared" si="257"/>
        <v>-1.5991447416457456</v>
      </c>
      <c r="AZ69" s="313">
        <f t="shared" si="258"/>
        <v>0.53443513213003246</v>
      </c>
      <c r="BA69" s="314">
        <f t="shared" si="273"/>
        <v>-6.5797265571699919</v>
      </c>
      <c r="BB69" s="315">
        <f t="shared" si="259"/>
        <v>-14.856324746920404</v>
      </c>
      <c r="BC69" s="40">
        <f t="shared" si="260"/>
        <v>5.3708268882808889</v>
      </c>
      <c r="BD69" s="122">
        <f t="shared" si="274"/>
        <v>-16.065224415809507</v>
      </c>
      <c r="BE69" s="287">
        <f t="shared" ref="BE69:BE134" si="283">(BC69+BB69+BA69)/3</f>
        <v>-5.3550748052698358</v>
      </c>
      <c r="BF69" s="112" t="str">
        <f t="shared" si="231"/>
        <v>Mike Green</v>
      </c>
      <c r="BG69" s="125"/>
      <c r="BH69" s="405">
        <f t="shared" si="278"/>
        <v>1</v>
      </c>
      <c r="BI69" s="65" t="str">
        <f t="shared" si="217"/>
        <v>Mike Green</v>
      </c>
      <c r="BJ69" s="114">
        <f t="shared" si="218"/>
        <v>5.3708268882808889</v>
      </c>
      <c r="BK69" s="236">
        <f t="shared" ref="BK69:BK74" si="284">BK68+1</f>
        <v>3</v>
      </c>
      <c r="BL69" s="226" t="str">
        <f t="shared" ref="BL69:BM69" si="285">VLOOKUP(BK69,BH$67:BJ$74,2,FALSE)</f>
        <v>Brent Burns</v>
      </c>
      <c r="BM69" s="177">
        <f t="shared" si="285"/>
        <v>-4.881108235643647</v>
      </c>
      <c r="BN69" s="81"/>
      <c r="BO69" s="83">
        <f t="shared" si="280"/>
        <v>3</v>
      </c>
      <c r="BP69" s="65" t="str">
        <f t="shared" si="222"/>
        <v>Mike Green</v>
      </c>
      <c r="BQ69" s="105">
        <f t="shared" si="223"/>
        <v>-16.065224415809507</v>
      </c>
      <c r="BR69" s="236">
        <f t="shared" ref="BR69:BR74" si="286">BR68+1</f>
        <v>3</v>
      </c>
      <c r="BS69" s="71" t="str">
        <f t="shared" ref="BS69:BT69" si="287">VLOOKUP(BR69,BO$67:BQ$74,2,FALSE)</f>
        <v>Mike Green</v>
      </c>
      <c r="BT69" s="73">
        <f t="shared" si="287"/>
        <v>-16.065224415809507</v>
      </c>
      <c r="BU69" s="84"/>
      <c r="BV69" s="203">
        <f t="shared" si="282"/>
        <v>3</v>
      </c>
      <c r="BW69" s="71" t="str">
        <f t="shared" si="227"/>
        <v>Mike Green</v>
      </c>
      <c r="BX69" s="73">
        <f t="shared" si="228"/>
        <v>-5.3550748052698358</v>
      </c>
      <c r="BY69" s="425">
        <f t="shared" ref="BY69:BY74" si="288">BY68+1</f>
        <v>3</v>
      </c>
      <c r="BZ69" s="71" t="str">
        <f t="shared" si="277"/>
        <v>Mike Green</v>
      </c>
      <c r="CA69" s="73">
        <f t="shared" si="277"/>
        <v>-5.3550748052698358</v>
      </c>
      <c r="CB69" s="38"/>
      <c r="CC69" s="41"/>
      <c r="CD69" s="41"/>
      <c r="CE69" s="41"/>
      <c r="CF69" s="41"/>
      <c r="CG69" s="41"/>
      <c r="CH69" s="41"/>
      <c r="CI69" s="41"/>
      <c r="CJ69" s="41"/>
      <c r="CK69" s="41"/>
      <c r="CL69" s="41"/>
      <c r="CM69" s="41"/>
    </row>
    <row r="70" spans="1:91" ht="16.5" customHeight="1" x14ac:dyDescent="0.2">
      <c r="A70" s="427" t="s">
        <v>91</v>
      </c>
      <c r="B70" s="294">
        <v>67</v>
      </c>
      <c r="C70" s="295">
        <v>74</v>
      </c>
      <c r="D70" s="296">
        <v>45</v>
      </c>
      <c r="E70" s="297">
        <v>7</v>
      </c>
      <c r="F70" s="298">
        <v>5</v>
      </c>
      <c r="G70" s="47">
        <v>3</v>
      </c>
      <c r="H70" s="299">
        <f t="shared" si="261"/>
        <v>8.0447761194029841</v>
      </c>
      <c r="I70" s="300">
        <f t="shared" si="235"/>
        <v>5.2027027027027026</v>
      </c>
      <c r="J70" s="301">
        <f t="shared" si="236"/>
        <v>5.1333333333333329</v>
      </c>
      <c r="K70" s="302">
        <f t="shared" si="262"/>
        <v>3.0585447860656307</v>
      </c>
      <c r="L70" s="303">
        <f t="shared" si="237"/>
        <v>1.8940391087694635</v>
      </c>
      <c r="M70" s="304">
        <f t="shared" si="238"/>
        <v>1.7857051520371816</v>
      </c>
      <c r="N70" s="305">
        <f t="shared" si="263"/>
        <v>-4.5750430001939106</v>
      </c>
      <c r="O70" s="54">
        <f t="shared" si="239"/>
        <v>-5.5133682986379444</v>
      </c>
      <c r="P70" s="306">
        <f t="shared" si="240"/>
        <v>-5.4606716595570219</v>
      </c>
      <c r="Q70" s="297">
        <v>20</v>
      </c>
      <c r="R70" s="298">
        <v>32</v>
      </c>
      <c r="S70" s="47">
        <v>24</v>
      </c>
      <c r="T70" s="307">
        <f t="shared" si="264"/>
        <v>22.985074626865668</v>
      </c>
      <c r="U70" s="308">
        <f t="shared" si="241"/>
        <v>33.297297297297298</v>
      </c>
      <c r="V70" s="309">
        <f t="shared" si="242"/>
        <v>41.066666666666663</v>
      </c>
      <c r="W70" s="310">
        <f t="shared" si="265"/>
        <v>4.9772153122949794</v>
      </c>
      <c r="X70" s="284">
        <f t="shared" si="243"/>
        <v>7.2849642799244769</v>
      </c>
      <c r="Y70" s="311">
        <f t="shared" si="244"/>
        <v>8.1230302915534853</v>
      </c>
      <c r="Z70" s="33">
        <f t="shared" si="266"/>
        <v>-2.656372473964562</v>
      </c>
      <c r="AA70" s="312">
        <f t="shared" si="245"/>
        <v>-0.12244312748293051</v>
      </c>
      <c r="AB70" s="313">
        <f t="shared" si="246"/>
        <v>0.87665347995928222</v>
      </c>
      <c r="AC70" s="297">
        <v>20</v>
      </c>
      <c r="AD70" s="298">
        <v>14</v>
      </c>
      <c r="AE70" s="47">
        <v>12</v>
      </c>
      <c r="AF70" s="307">
        <f t="shared" si="267"/>
        <v>22.985074626865668</v>
      </c>
      <c r="AG70" s="308">
        <f t="shared" si="247"/>
        <v>14.567567567567568</v>
      </c>
      <c r="AH70" s="309">
        <f t="shared" si="248"/>
        <v>20.533333333333331</v>
      </c>
      <c r="AI70" s="310">
        <f t="shared" si="268"/>
        <v>9.8417750087826228</v>
      </c>
      <c r="AJ70" s="284">
        <f t="shared" si="249"/>
        <v>6.4040585436864523</v>
      </c>
      <c r="AK70" s="311">
        <f t="shared" si="250"/>
        <v>7.5330819840514209</v>
      </c>
      <c r="AL70" s="33">
        <f t="shared" si="269"/>
        <v>2.2081872225230814</v>
      </c>
      <c r="AM70" s="312">
        <f t="shared" si="251"/>
        <v>-1.0033488637209551</v>
      </c>
      <c r="AN70" s="313">
        <f t="shared" si="252"/>
        <v>0.28670517245721783</v>
      </c>
      <c r="AO70" s="297">
        <v>107</v>
      </c>
      <c r="AP70" s="298">
        <v>131</v>
      </c>
      <c r="AQ70" s="47">
        <v>85</v>
      </c>
      <c r="AR70" s="307">
        <f t="shared" si="270"/>
        <v>122.97014925373134</v>
      </c>
      <c r="AS70" s="308">
        <f t="shared" si="253"/>
        <v>136.31081081081081</v>
      </c>
      <c r="AT70" s="309">
        <f t="shared" si="254"/>
        <v>145.44444444444443</v>
      </c>
      <c r="AU70" s="310">
        <f t="shared" si="271"/>
        <v>4.764676777278674</v>
      </c>
      <c r="AV70" s="284">
        <f t="shared" si="255"/>
        <v>5.1410973595593088</v>
      </c>
      <c r="AW70" s="311">
        <f t="shared" si="256"/>
        <v>5.3583137806897216</v>
      </c>
      <c r="AX70" s="33">
        <f t="shared" si="272"/>
        <v>-2.8689110089808674</v>
      </c>
      <c r="AY70" s="312">
        <f t="shared" si="257"/>
        <v>-2.2663100478480986</v>
      </c>
      <c r="AZ70" s="313">
        <f t="shared" si="258"/>
        <v>-1.8880630309044815</v>
      </c>
      <c r="BA70" s="314">
        <f t="shared" si="273"/>
        <v>-7.8921392606162586</v>
      </c>
      <c r="BB70" s="315">
        <f t="shared" si="259"/>
        <v>-8.9054703376899287</v>
      </c>
      <c r="BC70" s="40">
        <f t="shared" si="260"/>
        <v>-6.1853760380450034</v>
      </c>
      <c r="BD70" s="122">
        <f t="shared" si="274"/>
        <v>-22.982985636351192</v>
      </c>
      <c r="BE70" s="287">
        <f t="shared" si="283"/>
        <v>-7.6609952121170641</v>
      </c>
      <c r="BF70" s="112" t="str">
        <f t="shared" si="231"/>
        <v>Sergei Gonchar</v>
      </c>
      <c r="BG70" s="125"/>
      <c r="BH70" s="405">
        <f t="shared" si="278"/>
        <v>4</v>
      </c>
      <c r="BI70" s="65" t="str">
        <f t="shared" si="217"/>
        <v>Sergei Gonchar</v>
      </c>
      <c r="BJ70" s="114">
        <f t="shared" si="218"/>
        <v>-6.1853760380450034</v>
      </c>
      <c r="BK70" s="236">
        <f t="shared" si="284"/>
        <v>4</v>
      </c>
      <c r="BL70" s="226" t="str">
        <f t="shared" ref="BL70:BM70" si="289">VLOOKUP(BK70,BH$67:BJ$74,2,FALSE)</f>
        <v>Sergei Gonchar</v>
      </c>
      <c r="BM70" s="177">
        <f t="shared" si="289"/>
        <v>-6.1853760380450034</v>
      </c>
      <c r="BN70" s="81"/>
      <c r="BO70" s="83">
        <f t="shared" si="280"/>
        <v>6</v>
      </c>
      <c r="BP70" s="65" t="str">
        <f t="shared" si="222"/>
        <v>Sergei Gonchar</v>
      </c>
      <c r="BQ70" s="105">
        <f t="shared" si="223"/>
        <v>-22.982985636351192</v>
      </c>
      <c r="BR70" s="236">
        <f t="shared" si="286"/>
        <v>4</v>
      </c>
      <c r="BS70" s="71" t="str">
        <f t="shared" ref="BS70:BT70" si="290">VLOOKUP(BR70,BO$67:BQ$74,2,FALSE)</f>
        <v>Brent Burns</v>
      </c>
      <c r="BT70" s="73">
        <f t="shared" si="290"/>
        <v>-17.563096990118702</v>
      </c>
      <c r="BU70" s="84"/>
      <c r="BV70" s="203">
        <f t="shared" si="282"/>
        <v>6</v>
      </c>
      <c r="BW70" s="71" t="str">
        <f t="shared" si="227"/>
        <v>Sergei Gonchar</v>
      </c>
      <c r="BX70" s="73">
        <f t="shared" si="228"/>
        <v>-7.6609952121170641</v>
      </c>
      <c r="BY70" s="425">
        <f t="shared" si="288"/>
        <v>4</v>
      </c>
      <c r="BZ70" s="71" t="str">
        <f t="shared" si="277"/>
        <v>Brent Burns</v>
      </c>
      <c r="CA70" s="73">
        <f t="shared" si="277"/>
        <v>-5.8543656633729002</v>
      </c>
      <c r="CB70" s="38"/>
      <c r="CC70" s="41"/>
      <c r="CD70" s="41"/>
      <c r="CE70" s="41"/>
      <c r="CF70" s="41"/>
      <c r="CG70" s="41"/>
      <c r="CH70" s="41"/>
      <c r="CI70" s="41"/>
      <c r="CJ70" s="41"/>
      <c r="CK70" s="41"/>
      <c r="CL70" s="41"/>
      <c r="CM70" s="41"/>
    </row>
    <row r="71" spans="1:91" ht="16.5" customHeight="1" x14ac:dyDescent="0.2">
      <c r="A71" s="427" t="s">
        <v>89</v>
      </c>
      <c r="B71" s="294">
        <v>72</v>
      </c>
      <c r="C71" s="295">
        <v>62</v>
      </c>
      <c r="D71" s="296">
        <v>22</v>
      </c>
      <c r="E71" s="297">
        <v>10</v>
      </c>
      <c r="F71" s="298">
        <v>6</v>
      </c>
      <c r="G71" s="47">
        <v>4</v>
      </c>
      <c r="H71" s="299">
        <f t="shared" si="261"/>
        <v>10.694444444444445</v>
      </c>
      <c r="I71" s="300">
        <f t="shared" si="235"/>
        <v>7.4516129032258061</v>
      </c>
      <c r="J71" s="301">
        <f t="shared" si="236"/>
        <v>14</v>
      </c>
      <c r="K71" s="302">
        <f t="shared" si="262"/>
        <v>4.0659226322697872</v>
      </c>
      <c r="L71" s="303">
        <f t="shared" si="237"/>
        <v>2.7127527880440057</v>
      </c>
      <c r="M71" s="304">
        <f t="shared" si="238"/>
        <v>4.870104960101405</v>
      </c>
      <c r="N71" s="305">
        <f t="shared" si="263"/>
        <v>-3.5676651539897541</v>
      </c>
      <c r="O71" s="54">
        <f t="shared" si="239"/>
        <v>-4.6946546193634013</v>
      </c>
      <c r="P71" s="306">
        <f t="shared" si="240"/>
        <v>-2.3762718514927981</v>
      </c>
      <c r="Q71" s="297">
        <v>41</v>
      </c>
      <c r="R71" s="298">
        <v>27</v>
      </c>
      <c r="S71" s="47">
        <v>11</v>
      </c>
      <c r="T71" s="307">
        <f t="shared" si="264"/>
        <v>43.847222222222221</v>
      </c>
      <c r="U71" s="308">
        <f t="shared" si="241"/>
        <v>33.532258064516128</v>
      </c>
      <c r="V71" s="309">
        <f t="shared" si="242"/>
        <v>38.5</v>
      </c>
      <c r="W71" s="310">
        <f t="shared" si="265"/>
        <v>9.4947294881071596</v>
      </c>
      <c r="X71" s="284">
        <f t="shared" si="243"/>
        <v>7.3363702778674922</v>
      </c>
      <c r="Y71" s="311">
        <f t="shared" si="244"/>
        <v>7.6153408983313939</v>
      </c>
      <c r="Z71" s="33">
        <f t="shared" si="266"/>
        <v>1.8611417018476182</v>
      </c>
      <c r="AA71" s="312">
        <f t="shared" si="245"/>
        <v>-7.1037129539915256E-2</v>
      </c>
      <c r="AB71" s="313">
        <f t="shared" si="246"/>
        <v>0.36896408673719083</v>
      </c>
      <c r="AC71" s="297">
        <v>28</v>
      </c>
      <c r="AD71" s="298">
        <v>11</v>
      </c>
      <c r="AE71" s="47">
        <v>7</v>
      </c>
      <c r="AF71" s="307">
        <f t="shared" si="267"/>
        <v>29.944444444444446</v>
      </c>
      <c r="AG71" s="308">
        <f t="shared" si="247"/>
        <v>13.661290322580646</v>
      </c>
      <c r="AH71" s="309">
        <f t="shared" si="248"/>
        <v>24.5</v>
      </c>
      <c r="AI71" s="310">
        <f t="shared" si="268"/>
        <v>12.821645775330699</v>
      </c>
      <c r="AJ71" s="284">
        <f t="shared" si="249"/>
        <v>6.0056493716137931</v>
      </c>
      <c r="AK71" s="311">
        <f t="shared" si="250"/>
        <v>8.9883364582431717</v>
      </c>
      <c r="AL71" s="33">
        <f t="shared" si="269"/>
        <v>5.188057989071158</v>
      </c>
      <c r="AM71" s="312">
        <f t="shared" si="251"/>
        <v>-1.4017580357936144</v>
      </c>
      <c r="AN71" s="313">
        <f t="shared" si="252"/>
        <v>1.7419596466489686</v>
      </c>
      <c r="AO71" s="297">
        <v>113</v>
      </c>
      <c r="AP71" s="298">
        <v>94</v>
      </c>
      <c r="AQ71" s="47">
        <v>21</v>
      </c>
      <c r="AR71" s="307">
        <f t="shared" si="270"/>
        <v>120.84722222222221</v>
      </c>
      <c r="AS71" s="308">
        <f t="shared" si="253"/>
        <v>116.74193548387096</v>
      </c>
      <c r="AT71" s="309">
        <f t="shared" si="254"/>
        <v>73.5</v>
      </c>
      <c r="AU71" s="310">
        <f t="shared" si="271"/>
        <v>4.6824205452721763</v>
      </c>
      <c r="AV71" s="284">
        <f t="shared" si="255"/>
        <v>4.4030378272709365</v>
      </c>
      <c r="AW71" s="311">
        <f t="shared" si="256"/>
        <v>2.7078109747335768</v>
      </c>
      <c r="AX71" s="33">
        <f t="shared" si="272"/>
        <v>-2.951167240987365</v>
      </c>
      <c r="AY71" s="312">
        <f t="shared" si="257"/>
        <v>-3.0043695801364709</v>
      </c>
      <c r="AZ71" s="313">
        <f t="shared" si="258"/>
        <v>-4.5385658368606263</v>
      </c>
      <c r="BA71" s="314">
        <f t="shared" si="273"/>
        <v>0.53036729594165699</v>
      </c>
      <c r="BB71" s="315">
        <f t="shared" si="259"/>
        <v>-9.1718193648334019</v>
      </c>
      <c r="BC71" s="40">
        <f t="shared" si="260"/>
        <v>-4.8039139549672649</v>
      </c>
      <c r="BD71" s="122">
        <f t="shared" si="274"/>
        <v>-13.445366023859009</v>
      </c>
      <c r="BE71" s="287">
        <f t="shared" si="283"/>
        <v>-4.4817886746196702</v>
      </c>
      <c r="BF71" s="112" t="str">
        <f t="shared" si="231"/>
        <v>Tobias Enstrom</v>
      </c>
      <c r="BG71" s="125"/>
      <c r="BH71" s="405">
        <f t="shared" si="278"/>
        <v>2</v>
      </c>
      <c r="BI71" s="65" t="str">
        <f t="shared" si="217"/>
        <v>Tobias Enstrom</v>
      </c>
      <c r="BJ71" s="114">
        <f t="shared" si="218"/>
        <v>-4.8039139549672649</v>
      </c>
      <c r="BK71" s="236">
        <f t="shared" si="284"/>
        <v>5</v>
      </c>
      <c r="BL71" s="226" t="str">
        <f t="shared" ref="BL71:BM71" si="291">VLOOKUP(BK71,BH$67:BJ$74,2,FALSE)</f>
        <v>Dan Boyle</v>
      </c>
      <c r="BM71" s="177">
        <f t="shared" si="291"/>
        <v>-6.6398371718581579</v>
      </c>
      <c r="BN71" s="81"/>
      <c r="BO71" s="83">
        <f t="shared" si="280"/>
        <v>2</v>
      </c>
      <c r="BP71" s="65" t="str">
        <f t="shared" si="222"/>
        <v>Tobias Enstrom</v>
      </c>
      <c r="BQ71" s="105">
        <f t="shared" si="223"/>
        <v>-13.445366023859009</v>
      </c>
      <c r="BR71" s="236">
        <f t="shared" si="286"/>
        <v>5</v>
      </c>
      <c r="BS71" s="71" t="str">
        <f t="shared" ref="BS71:BT71" si="292">VLOOKUP(BR71,BO$67:BQ$74,2,FALSE)</f>
        <v>Lubomir Visnovsky</v>
      </c>
      <c r="BT71" s="73">
        <f t="shared" si="292"/>
        <v>-17.565568375817403</v>
      </c>
      <c r="BU71" s="84"/>
      <c r="BV71" s="203">
        <f t="shared" si="282"/>
        <v>2</v>
      </c>
      <c r="BW71" s="71" t="str">
        <f t="shared" si="227"/>
        <v>Tobias Enstrom</v>
      </c>
      <c r="BX71" s="73">
        <f t="shared" si="228"/>
        <v>-4.4817886746196702</v>
      </c>
      <c r="BY71" s="425">
        <f t="shared" si="288"/>
        <v>5</v>
      </c>
      <c r="BZ71" s="71" t="str">
        <f t="shared" si="277"/>
        <v>Lubomir Visnovsky</v>
      </c>
      <c r="CA71" s="73">
        <f t="shared" si="277"/>
        <v>-5.8551894586057998</v>
      </c>
      <c r="CB71" s="38"/>
      <c r="CC71" s="41"/>
      <c r="CD71" s="41"/>
      <c r="CE71" s="41"/>
      <c r="CF71" s="41"/>
      <c r="CG71" s="41"/>
      <c r="CH71" s="41"/>
      <c r="CI71" s="41"/>
      <c r="CJ71" s="41"/>
      <c r="CK71" s="41"/>
      <c r="CL71" s="41"/>
      <c r="CM71" s="41"/>
    </row>
    <row r="72" spans="1:91" ht="16.5" customHeight="1" x14ac:dyDescent="0.2">
      <c r="A72" s="427" t="s">
        <v>92</v>
      </c>
      <c r="B72" s="294">
        <v>26</v>
      </c>
      <c r="C72" s="295">
        <v>81</v>
      </c>
      <c r="D72" s="296">
        <v>48</v>
      </c>
      <c r="E72" s="297">
        <v>2</v>
      </c>
      <c r="F72" s="298">
        <v>9</v>
      </c>
      <c r="G72" s="47">
        <v>5</v>
      </c>
      <c r="H72" s="299">
        <f t="shared" si="261"/>
        <v>5.9230769230769234</v>
      </c>
      <c r="I72" s="300">
        <f t="shared" si="235"/>
        <v>8.5555555555555554</v>
      </c>
      <c r="J72" s="301">
        <f t="shared" si="236"/>
        <v>8.0208333333333339</v>
      </c>
      <c r="K72" s="302">
        <f t="shared" si="262"/>
        <v>2.2518956117186519</v>
      </c>
      <c r="L72" s="303">
        <f t="shared" si="237"/>
        <v>3.1146420899764511</v>
      </c>
      <c r="M72" s="304">
        <f t="shared" si="238"/>
        <v>2.7901643000580965</v>
      </c>
      <c r="N72" s="305">
        <f t="shared" si="263"/>
        <v>-5.3816921745408894</v>
      </c>
      <c r="O72" s="54">
        <f t="shared" si="239"/>
        <v>-4.2927653174309564</v>
      </c>
      <c r="P72" s="306">
        <f t="shared" si="240"/>
        <v>-4.4562125115361066</v>
      </c>
      <c r="Q72" s="297">
        <v>15</v>
      </c>
      <c r="R72" s="298">
        <v>34</v>
      </c>
      <c r="S72" s="47">
        <v>18</v>
      </c>
      <c r="T72" s="307">
        <f t="shared" si="264"/>
        <v>44.42307692307692</v>
      </c>
      <c r="U72" s="308">
        <f t="shared" si="241"/>
        <v>32.320987654320987</v>
      </c>
      <c r="V72" s="309">
        <f t="shared" si="242"/>
        <v>28.875</v>
      </c>
      <c r="W72" s="310">
        <f t="shared" si="265"/>
        <v>9.6194257478008733</v>
      </c>
      <c r="X72" s="284">
        <f t="shared" si="243"/>
        <v>7.0713619322106407</v>
      </c>
      <c r="Y72" s="311">
        <f t="shared" si="244"/>
        <v>5.7115056737485448</v>
      </c>
      <c r="Z72" s="33">
        <f t="shared" si="266"/>
        <v>1.985837961541332</v>
      </c>
      <c r="AA72" s="312">
        <f t="shared" si="245"/>
        <v>-0.33604547519676675</v>
      </c>
      <c r="AB72" s="313">
        <f t="shared" si="246"/>
        <v>-1.5348711378456583</v>
      </c>
      <c r="AC72" s="297">
        <v>5</v>
      </c>
      <c r="AD72" s="298">
        <v>18</v>
      </c>
      <c r="AE72" s="47">
        <v>9</v>
      </c>
      <c r="AF72" s="307">
        <f t="shared" si="267"/>
        <v>14.807692307692308</v>
      </c>
      <c r="AG72" s="308">
        <f t="shared" si="247"/>
        <v>17.111111111111111</v>
      </c>
      <c r="AH72" s="309">
        <f t="shared" si="248"/>
        <v>14.4375</v>
      </c>
      <c r="AI72" s="310">
        <f t="shared" si="268"/>
        <v>6.3403742845041915</v>
      </c>
      <c r="AJ72" s="284">
        <f t="shared" si="249"/>
        <v>7.5222274957586892</v>
      </c>
      <c r="AK72" s="311">
        <f t="shared" si="250"/>
        <v>5.2966982700361553</v>
      </c>
      <c r="AL72" s="33">
        <f t="shared" si="269"/>
        <v>-1.2932135017553499</v>
      </c>
      <c r="AM72" s="312">
        <f t="shared" si="251"/>
        <v>0.11482008835128177</v>
      </c>
      <c r="AN72" s="313">
        <f t="shared" si="252"/>
        <v>-1.9496785415580478</v>
      </c>
      <c r="AO72" s="297">
        <v>41</v>
      </c>
      <c r="AP72" s="298">
        <v>178</v>
      </c>
      <c r="AQ72" s="47">
        <v>84</v>
      </c>
      <c r="AR72" s="307">
        <f t="shared" si="270"/>
        <v>121.42307692307692</v>
      </c>
      <c r="AS72" s="308">
        <f t="shared" si="253"/>
        <v>169.20987654320987</v>
      </c>
      <c r="AT72" s="309">
        <f t="shared" si="254"/>
        <v>134.75</v>
      </c>
      <c r="AU72" s="310">
        <f t="shared" si="271"/>
        <v>4.7047329644804172</v>
      </c>
      <c r="AV72" s="284">
        <f t="shared" si="255"/>
        <v>6.3819182376887387</v>
      </c>
      <c r="AW72" s="311">
        <f t="shared" si="256"/>
        <v>4.9643201203448895</v>
      </c>
      <c r="AX72" s="33">
        <f t="shared" si="272"/>
        <v>-2.9288548217791242</v>
      </c>
      <c r="AY72" s="312">
        <f t="shared" si="257"/>
        <v>-1.0254891697186688</v>
      </c>
      <c r="AZ72" s="313">
        <f t="shared" si="258"/>
        <v>-2.2820566912493137</v>
      </c>
      <c r="BA72" s="314">
        <f t="shared" si="273"/>
        <v>-7.6179225365340315</v>
      </c>
      <c r="BB72" s="315">
        <f t="shared" si="259"/>
        <v>-5.5394798739951101</v>
      </c>
      <c r="BC72" s="40">
        <f t="shared" si="260"/>
        <v>-10.222818882189127</v>
      </c>
      <c r="BD72" s="122">
        <f t="shared" si="274"/>
        <v>-23.380221292718268</v>
      </c>
      <c r="BE72" s="287">
        <f t="shared" si="283"/>
        <v>-7.7934070975727563</v>
      </c>
      <c r="BF72" s="112" t="str">
        <f t="shared" si="231"/>
        <v>Kevin Shattenkirk</v>
      </c>
      <c r="BG72" s="125"/>
      <c r="BH72" s="405">
        <f t="shared" si="278"/>
        <v>7</v>
      </c>
      <c r="BI72" s="65" t="str">
        <f t="shared" si="217"/>
        <v>Kevin Shattenkirk</v>
      </c>
      <c r="BJ72" s="114">
        <f t="shared" si="218"/>
        <v>-10.222818882189127</v>
      </c>
      <c r="BK72" s="236">
        <f t="shared" si="284"/>
        <v>6</v>
      </c>
      <c r="BL72" s="226" t="str">
        <f t="shared" ref="BL72:BM72" si="293">VLOOKUP(BK72,BH$67:BJ$74,2,FALSE)</f>
        <v>Lubomir Visnovsky</v>
      </c>
      <c r="BM72" s="177">
        <f t="shared" si="293"/>
        <v>-9.8534289153534065</v>
      </c>
      <c r="BN72" s="81"/>
      <c r="BO72" s="83">
        <f t="shared" si="280"/>
        <v>7</v>
      </c>
      <c r="BP72" s="65" t="str">
        <f t="shared" si="222"/>
        <v>Kevin Shattenkirk</v>
      </c>
      <c r="BQ72" s="105">
        <f t="shared" si="223"/>
        <v>-23.380221292718268</v>
      </c>
      <c r="BR72" s="236">
        <f t="shared" si="286"/>
        <v>6</v>
      </c>
      <c r="BS72" s="71" t="str">
        <f t="shared" ref="BS72:BT72" si="294">VLOOKUP(BR72,BO$67:BQ$74,2,FALSE)</f>
        <v>Sergei Gonchar</v>
      </c>
      <c r="BT72" s="73">
        <f t="shared" si="294"/>
        <v>-22.982985636351192</v>
      </c>
      <c r="BU72" s="84"/>
      <c r="BV72" s="203">
        <f t="shared" si="282"/>
        <v>7</v>
      </c>
      <c r="BW72" s="71" t="str">
        <f t="shared" si="227"/>
        <v>Kevin Shattenkirk</v>
      </c>
      <c r="BX72" s="73">
        <f t="shared" si="228"/>
        <v>-7.7934070975727563</v>
      </c>
      <c r="BY72" s="425">
        <f t="shared" si="288"/>
        <v>6</v>
      </c>
      <c r="BZ72" s="71" t="str">
        <f t="shared" si="277"/>
        <v>Sergei Gonchar</v>
      </c>
      <c r="CA72" s="73">
        <f t="shared" si="277"/>
        <v>-7.6609952121170641</v>
      </c>
      <c r="CB72" s="38"/>
      <c r="CC72" s="41"/>
      <c r="CD72" s="41"/>
      <c r="CE72" s="41"/>
      <c r="CF72" s="41"/>
      <c r="CG72" s="41"/>
      <c r="CH72" s="41"/>
      <c r="CI72" s="41"/>
      <c r="CJ72" s="41"/>
      <c r="CK72" s="41"/>
      <c r="CL72" s="41"/>
      <c r="CM72" s="41"/>
    </row>
    <row r="73" spans="1:91" ht="16.5" customHeight="1" x14ac:dyDescent="0.2">
      <c r="A73" s="427" t="s">
        <v>90</v>
      </c>
      <c r="B73" s="294">
        <v>80</v>
      </c>
      <c r="C73" s="295">
        <v>81</v>
      </c>
      <c r="D73" s="296">
        <v>30</v>
      </c>
      <c r="E73" s="297">
        <v>17</v>
      </c>
      <c r="F73" s="298">
        <v>11</v>
      </c>
      <c r="G73" s="47">
        <v>9</v>
      </c>
      <c r="H73" s="299">
        <f t="shared" si="261"/>
        <v>16.362500000000001</v>
      </c>
      <c r="I73" s="300">
        <f t="shared" si="235"/>
        <v>10.456790123456789</v>
      </c>
      <c r="J73" s="301">
        <f t="shared" si="236"/>
        <v>23.099999999999998</v>
      </c>
      <c r="K73" s="302">
        <f t="shared" si="262"/>
        <v>6.2208616273727744</v>
      </c>
      <c r="L73" s="303">
        <f t="shared" si="237"/>
        <v>3.8067847766378842</v>
      </c>
      <c r="M73" s="304">
        <f t="shared" si="238"/>
        <v>8.035673184167317</v>
      </c>
      <c r="N73" s="305">
        <f t="shared" si="263"/>
        <v>-1.412726158886767</v>
      </c>
      <c r="O73" s="54">
        <f t="shared" si="239"/>
        <v>-3.6006226307695233</v>
      </c>
      <c r="P73" s="306">
        <f t="shared" si="240"/>
        <v>0.78929637257311391</v>
      </c>
      <c r="Q73" s="297">
        <v>29</v>
      </c>
      <c r="R73" s="298">
        <v>26</v>
      </c>
      <c r="S73" s="47">
        <v>11</v>
      </c>
      <c r="T73" s="307">
        <f t="shared" si="264"/>
        <v>27.912499999999998</v>
      </c>
      <c r="U73" s="308">
        <f t="shared" si="241"/>
        <v>24.716049382716047</v>
      </c>
      <c r="V73" s="309">
        <f t="shared" si="242"/>
        <v>28.233333333333331</v>
      </c>
      <c r="W73" s="310">
        <f t="shared" si="265"/>
        <v>6.0442058448682161</v>
      </c>
      <c r="X73" s="284">
        <f t="shared" si="243"/>
        <v>5.4075120658081373</v>
      </c>
      <c r="Y73" s="311">
        <f t="shared" si="244"/>
        <v>5.5845833254430213</v>
      </c>
      <c r="Z73" s="33">
        <f t="shared" si="266"/>
        <v>-1.5893819413913253</v>
      </c>
      <c r="AA73" s="312">
        <f t="shared" si="245"/>
        <v>-1.9998953415992702</v>
      </c>
      <c r="AB73" s="313">
        <f t="shared" si="246"/>
        <v>-1.6617934861511818</v>
      </c>
      <c r="AC73" s="297">
        <v>14</v>
      </c>
      <c r="AD73" s="298">
        <v>16</v>
      </c>
      <c r="AE73" s="47">
        <v>3</v>
      </c>
      <c r="AF73" s="307">
        <f t="shared" si="267"/>
        <v>13.475</v>
      </c>
      <c r="AG73" s="308">
        <f t="shared" si="247"/>
        <v>15.209876543209877</v>
      </c>
      <c r="AH73" s="309">
        <f t="shared" si="248"/>
        <v>7.7</v>
      </c>
      <c r="AI73" s="310">
        <f t="shared" si="268"/>
        <v>5.7697405988988137</v>
      </c>
      <c r="AJ73" s="284">
        <f t="shared" si="249"/>
        <v>6.6864244406743909</v>
      </c>
      <c r="AK73" s="311">
        <f t="shared" si="250"/>
        <v>2.8249057440192833</v>
      </c>
      <c r="AL73" s="33">
        <f t="shared" si="269"/>
        <v>-1.8638471873607276</v>
      </c>
      <c r="AM73" s="312">
        <f t="shared" si="251"/>
        <v>-0.72098296673301654</v>
      </c>
      <c r="AN73" s="313">
        <f t="shared" si="252"/>
        <v>-4.4214710675749203</v>
      </c>
      <c r="AO73" s="297">
        <v>170</v>
      </c>
      <c r="AP73" s="298">
        <v>201</v>
      </c>
      <c r="AQ73" s="47">
        <v>81</v>
      </c>
      <c r="AR73" s="307">
        <f t="shared" si="270"/>
        <v>163.625</v>
      </c>
      <c r="AS73" s="308">
        <f t="shared" si="253"/>
        <v>191.07407407407408</v>
      </c>
      <c r="AT73" s="309">
        <f t="shared" si="254"/>
        <v>207.9</v>
      </c>
      <c r="AU73" s="310">
        <f t="shared" si="271"/>
        <v>6.33991454359861</v>
      </c>
      <c r="AV73" s="284">
        <f t="shared" si="255"/>
        <v>7.2065481223339143</v>
      </c>
      <c r="AW73" s="311">
        <f t="shared" si="256"/>
        <v>7.6592367571035442</v>
      </c>
      <c r="AX73" s="33">
        <f t="shared" si="272"/>
        <v>-1.2936732426609314</v>
      </c>
      <c r="AY73" s="312">
        <f t="shared" si="257"/>
        <v>-0.20085928507349315</v>
      </c>
      <c r="AZ73" s="313">
        <f t="shared" si="258"/>
        <v>0.41285994550934113</v>
      </c>
      <c r="BA73" s="314">
        <f t="shared" si="273"/>
        <v>-6.1596285302997513</v>
      </c>
      <c r="BB73" s="315">
        <f t="shared" si="259"/>
        <v>-6.5223602241753031</v>
      </c>
      <c r="BC73" s="40">
        <f t="shared" si="260"/>
        <v>-4.881108235643647</v>
      </c>
      <c r="BD73" s="122">
        <f t="shared" si="274"/>
        <v>-17.563096990118702</v>
      </c>
      <c r="BE73" s="287">
        <f t="shared" si="283"/>
        <v>-5.8543656633729002</v>
      </c>
      <c r="BF73" s="112" t="str">
        <f t="shared" si="231"/>
        <v>Brent Burns</v>
      </c>
      <c r="BG73" s="125"/>
      <c r="BH73" s="405">
        <f t="shared" si="278"/>
        <v>3</v>
      </c>
      <c r="BI73" s="65" t="str">
        <f t="shared" si="217"/>
        <v>Brent Burns</v>
      </c>
      <c r="BJ73" s="114">
        <f t="shared" si="218"/>
        <v>-4.881108235643647</v>
      </c>
      <c r="BK73" s="236">
        <f t="shared" si="284"/>
        <v>7</v>
      </c>
      <c r="BL73" s="226" t="str">
        <f t="shared" ref="BL73:BM73" si="295">VLOOKUP(BK73,BH$67:BJ$74,2,FALSE)</f>
        <v>Kevin Shattenkirk</v>
      </c>
      <c r="BM73" s="177">
        <f t="shared" si="295"/>
        <v>-10.222818882189127</v>
      </c>
      <c r="BN73" s="81"/>
      <c r="BO73" s="83">
        <f t="shared" si="280"/>
        <v>4</v>
      </c>
      <c r="BP73" s="65" t="str">
        <f t="shared" si="222"/>
        <v>Brent Burns</v>
      </c>
      <c r="BQ73" s="105">
        <f t="shared" si="223"/>
        <v>-17.563096990118702</v>
      </c>
      <c r="BR73" s="236">
        <f t="shared" si="286"/>
        <v>7</v>
      </c>
      <c r="BS73" s="71" t="str">
        <f t="shared" ref="BS73:BT73" si="296">VLOOKUP(BR73,BO$67:BQ$74,2,FALSE)</f>
        <v>Kevin Shattenkirk</v>
      </c>
      <c r="BT73" s="73">
        <f t="shared" si="296"/>
        <v>-23.380221292718268</v>
      </c>
      <c r="BU73" s="84"/>
      <c r="BV73" s="203">
        <f t="shared" si="282"/>
        <v>4</v>
      </c>
      <c r="BW73" s="71" t="str">
        <f t="shared" si="227"/>
        <v>Brent Burns</v>
      </c>
      <c r="BX73" s="73">
        <f t="shared" si="228"/>
        <v>-5.8543656633729002</v>
      </c>
      <c r="BY73" s="425">
        <f t="shared" si="288"/>
        <v>7</v>
      </c>
      <c r="BZ73" s="71" t="str">
        <f t="shared" si="277"/>
        <v>Kevin Shattenkirk</v>
      </c>
      <c r="CA73" s="73">
        <f t="shared" si="277"/>
        <v>-7.7934070975727563</v>
      </c>
      <c r="CB73" s="38"/>
      <c r="CC73" s="41"/>
      <c r="CD73" s="41"/>
      <c r="CE73" s="41"/>
      <c r="CF73" s="41"/>
      <c r="CG73" s="41"/>
      <c r="CH73" s="41"/>
      <c r="CI73" s="41"/>
      <c r="CJ73" s="41"/>
      <c r="CK73" s="41"/>
      <c r="CL73" s="41"/>
      <c r="CM73" s="41"/>
    </row>
    <row r="74" spans="1:91" ht="16.5" customHeight="1" thickBot="1" x14ac:dyDescent="0.25">
      <c r="A74" s="428" t="s">
        <v>87</v>
      </c>
      <c r="B74" s="132">
        <v>76</v>
      </c>
      <c r="C74" s="133">
        <v>81</v>
      </c>
      <c r="D74" s="134">
        <v>46</v>
      </c>
      <c r="E74" s="135">
        <v>9</v>
      </c>
      <c r="F74" s="136">
        <v>9</v>
      </c>
      <c r="G74" s="137">
        <v>7</v>
      </c>
      <c r="H74" s="138">
        <f t="shared" si="261"/>
        <v>9.1184210526315788</v>
      </c>
      <c r="I74" s="139">
        <f t="shared" si="235"/>
        <v>8.5555555555555554</v>
      </c>
      <c r="J74" s="237">
        <f t="shared" si="236"/>
        <v>11.717391304347826</v>
      </c>
      <c r="K74" s="238">
        <f t="shared" si="262"/>
        <v>3.4667340338300296</v>
      </c>
      <c r="L74" s="239">
        <f t="shared" si="237"/>
        <v>3.1146420899764511</v>
      </c>
      <c r="M74" s="240">
        <f t="shared" si="238"/>
        <v>4.0760661079109575</v>
      </c>
      <c r="N74" s="241">
        <f t="shared" si="263"/>
        <v>-4.1668537524295122</v>
      </c>
      <c r="O74" s="242">
        <f t="shared" si="239"/>
        <v>-4.2927653174309564</v>
      </c>
      <c r="P74" s="243">
        <f t="shared" si="240"/>
        <v>-3.1703107036832456</v>
      </c>
      <c r="Q74" s="135">
        <v>41</v>
      </c>
      <c r="R74" s="136">
        <v>39</v>
      </c>
      <c r="S74" s="137">
        <v>13</v>
      </c>
      <c r="T74" s="244">
        <f t="shared" si="264"/>
        <v>41.539473684210527</v>
      </c>
      <c r="U74" s="145">
        <f t="shared" si="241"/>
        <v>37.074074074074069</v>
      </c>
      <c r="V74" s="245">
        <f t="shared" si="242"/>
        <v>21.760869565217391</v>
      </c>
      <c r="W74" s="246">
        <f t="shared" si="265"/>
        <v>8.9950068834699408</v>
      </c>
      <c r="X74" s="247">
        <f t="shared" si="243"/>
        <v>8.1112680987122054</v>
      </c>
      <c r="Y74" s="248">
        <f t="shared" si="244"/>
        <v>4.3043231164481792</v>
      </c>
      <c r="Z74" s="249">
        <f t="shared" si="266"/>
        <v>1.3614190972103994</v>
      </c>
      <c r="AA74" s="250">
        <f t="shared" si="245"/>
        <v>0.703860691304798</v>
      </c>
      <c r="AB74" s="251">
        <f t="shared" si="246"/>
        <v>-2.9420536951460239</v>
      </c>
      <c r="AC74" s="135">
        <v>27</v>
      </c>
      <c r="AD74" s="136">
        <v>17</v>
      </c>
      <c r="AE74" s="137">
        <v>13</v>
      </c>
      <c r="AF74" s="244">
        <f t="shared" si="267"/>
        <v>27.355263157894736</v>
      </c>
      <c r="AG74" s="145">
        <f t="shared" si="247"/>
        <v>16.160493827160494</v>
      </c>
      <c r="AH74" s="245">
        <f t="shared" si="248"/>
        <v>21.760869565217391</v>
      </c>
      <c r="AI74" s="246">
        <f t="shared" si="268"/>
        <v>11.713007230847216</v>
      </c>
      <c r="AJ74" s="247">
        <f t="shared" si="249"/>
        <v>7.1043259682165401</v>
      </c>
      <c r="AK74" s="248">
        <f t="shared" si="250"/>
        <v>7.983429276576234</v>
      </c>
      <c r="AL74" s="249">
        <f t="shared" si="269"/>
        <v>4.0794194445876748</v>
      </c>
      <c r="AM74" s="250">
        <f t="shared" si="251"/>
        <v>-0.30308143919086739</v>
      </c>
      <c r="AN74" s="251">
        <f t="shared" si="252"/>
        <v>0.73705246498203092</v>
      </c>
      <c r="AO74" s="135">
        <v>199</v>
      </c>
      <c r="AP74" s="136">
        <v>252</v>
      </c>
      <c r="AQ74" s="137">
        <v>97</v>
      </c>
      <c r="AR74" s="244">
        <f t="shared" si="270"/>
        <v>201.61842105263156</v>
      </c>
      <c r="AS74" s="145">
        <f t="shared" si="253"/>
        <v>239.55555555555557</v>
      </c>
      <c r="AT74" s="245">
        <f t="shared" si="254"/>
        <v>162.36956521739131</v>
      </c>
      <c r="AU74" s="246">
        <f t="shared" si="271"/>
        <v>7.8120309236911663</v>
      </c>
      <c r="AV74" s="247">
        <f t="shared" si="255"/>
        <v>9.0350752578514744</v>
      </c>
      <c r="AW74" s="248">
        <f t="shared" si="256"/>
        <v>5.9818515735832838</v>
      </c>
      <c r="AX74" s="249">
        <f t="shared" si="272"/>
        <v>0.17844313743162488</v>
      </c>
      <c r="AY74" s="250">
        <f t="shared" si="257"/>
        <v>1.6276678504440669</v>
      </c>
      <c r="AZ74" s="251">
        <f t="shared" si="258"/>
        <v>-1.2645252380109193</v>
      </c>
      <c r="BA74" s="252">
        <f t="shared" si="273"/>
        <v>1.452427926800187</v>
      </c>
      <c r="BB74" s="146">
        <f t="shared" si="259"/>
        <v>-2.2643182148729588</v>
      </c>
      <c r="BC74" s="253">
        <f t="shared" si="260"/>
        <v>-6.6398371718581579</v>
      </c>
      <c r="BD74" s="149">
        <f t="shared" si="274"/>
        <v>-7.4517274599309298</v>
      </c>
      <c r="BE74" s="287">
        <f t="shared" si="283"/>
        <v>-2.4839091533103095</v>
      </c>
      <c r="BF74" s="113" t="str">
        <f t="shared" si="231"/>
        <v>Dan Boyle</v>
      </c>
      <c r="BG74" s="125"/>
      <c r="BH74" s="405">
        <f t="shared" si="278"/>
        <v>5</v>
      </c>
      <c r="BI74" s="70" t="str">
        <f t="shared" si="217"/>
        <v>Dan Boyle</v>
      </c>
      <c r="BJ74" s="217">
        <f t="shared" si="218"/>
        <v>-6.6398371718581579</v>
      </c>
      <c r="BK74" s="236">
        <f t="shared" si="284"/>
        <v>8</v>
      </c>
      <c r="BL74" s="227" t="str">
        <f t="shared" ref="BL74:BM74" si="297">VLOOKUP(BK74,BH$67:BJ$74,2,FALSE)</f>
        <v>Nick Leddy</v>
      </c>
      <c r="BM74" s="186">
        <f t="shared" si="297"/>
        <v>-13.280025208747144</v>
      </c>
      <c r="BN74" s="81"/>
      <c r="BO74" s="83">
        <f t="shared" si="280"/>
        <v>1</v>
      </c>
      <c r="BP74" s="70" t="str">
        <f t="shared" si="222"/>
        <v>Dan Boyle</v>
      </c>
      <c r="BQ74" s="106">
        <f t="shared" si="223"/>
        <v>-7.4517274599309298</v>
      </c>
      <c r="BR74" s="236">
        <f t="shared" si="286"/>
        <v>8</v>
      </c>
      <c r="BS74" s="108" t="str">
        <f t="shared" ref="BS74:BT74" si="298">VLOOKUP(BR74,BO$67:BQ$74,2,FALSE)</f>
        <v>Nick Leddy</v>
      </c>
      <c r="BT74" s="74">
        <f t="shared" si="298"/>
        <v>-50.813808800967863</v>
      </c>
      <c r="BU74" s="84"/>
      <c r="BV74" s="203">
        <f t="shared" si="282"/>
        <v>1</v>
      </c>
      <c r="BW74" s="108" t="str">
        <f t="shared" si="227"/>
        <v>Dan Boyle</v>
      </c>
      <c r="BX74" s="74">
        <f t="shared" si="228"/>
        <v>-2.4839091533103095</v>
      </c>
      <c r="BY74" s="425">
        <f t="shared" si="288"/>
        <v>8</v>
      </c>
      <c r="BZ74" s="108" t="str">
        <f t="shared" si="277"/>
        <v>Nick Leddy</v>
      </c>
      <c r="CA74" s="74">
        <f t="shared" si="277"/>
        <v>-16.937936266989286</v>
      </c>
      <c r="CB74" s="38"/>
      <c r="CC74" s="41"/>
      <c r="CD74" s="41"/>
      <c r="CE74" s="41"/>
      <c r="CF74" s="41"/>
      <c r="CG74" s="41"/>
      <c r="CH74" s="41"/>
      <c r="CI74" s="41"/>
      <c r="CJ74" s="41"/>
      <c r="CK74" s="41"/>
      <c r="CL74" s="41"/>
      <c r="CM74" s="41"/>
    </row>
    <row r="75" spans="1:91" ht="16.5" customHeight="1" thickBot="1" x14ac:dyDescent="0.25">
      <c r="A75" s="430" t="s">
        <v>93</v>
      </c>
      <c r="B75" s="480" t="s">
        <v>7</v>
      </c>
      <c r="C75" s="481"/>
      <c r="D75" s="482"/>
      <c r="E75" s="483" t="s">
        <v>8</v>
      </c>
      <c r="F75" s="484"/>
      <c r="G75" s="485"/>
      <c r="H75" s="475" t="s">
        <v>9</v>
      </c>
      <c r="I75" s="475"/>
      <c r="J75" s="475"/>
      <c r="K75" s="476" t="s">
        <v>10</v>
      </c>
      <c r="L75" s="476"/>
      <c r="M75" s="476"/>
      <c r="N75" s="477" t="s">
        <v>11</v>
      </c>
      <c r="O75" s="477"/>
      <c r="P75" s="477"/>
      <c r="Q75" s="474" t="s">
        <v>12</v>
      </c>
      <c r="R75" s="474"/>
      <c r="S75" s="474"/>
      <c r="T75" s="475" t="s">
        <v>13</v>
      </c>
      <c r="U75" s="475"/>
      <c r="V75" s="475"/>
      <c r="W75" s="476" t="s">
        <v>10</v>
      </c>
      <c r="X75" s="476"/>
      <c r="Y75" s="476"/>
      <c r="Z75" s="477" t="s">
        <v>11</v>
      </c>
      <c r="AA75" s="477"/>
      <c r="AB75" s="477"/>
      <c r="AC75" s="474" t="s">
        <v>14</v>
      </c>
      <c r="AD75" s="474"/>
      <c r="AE75" s="474"/>
      <c r="AF75" s="475" t="s">
        <v>15</v>
      </c>
      <c r="AG75" s="475"/>
      <c r="AH75" s="475"/>
      <c r="AI75" s="476" t="s">
        <v>10</v>
      </c>
      <c r="AJ75" s="476"/>
      <c r="AK75" s="476"/>
      <c r="AL75" s="477" t="s">
        <v>11</v>
      </c>
      <c r="AM75" s="477"/>
      <c r="AN75" s="477"/>
      <c r="AO75" s="474" t="s">
        <v>16</v>
      </c>
      <c r="AP75" s="474"/>
      <c r="AQ75" s="474"/>
      <c r="AR75" s="475" t="s">
        <v>17</v>
      </c>
      <c r="AS75" s="475"/>
      <c r="AT75" s="475"/>
      <c r="AU75" s="476" t="s">
        <v>10</v>
      </c>
      <c r="AV75" s="476"/>
      <c r="AW75" s="476"/>
      <c r="AX75" s="477" t="s">
        <v>11</v>
      </c>
      <c r="AY75" s="477"/>
      <c r="AZ75" s="477"/>
      <c r="BA75" s="478" t="s">
        <v>18</v>
      </c>
      <c r="BB75" s="478"/>
      <c r="BC75" s="478"/>
      <c r="BD75" s="58" t="s">
        <v>19</v>
      </c>
      <c r="BE75" s="211" t="s">
        <v>169</v>
      </c>
      <c r="BF75" s="340" t="s">
        <v>93</v>
      </c>
      <c r="BG75" s="125"/>
      <c r="BH75" s="407"/>
      <c r="BI75" s="442" t="s">
        <v>93</v>
      </c>
      <c r="BJ75" s="442"/>
      <c r="BK75" s="402"/>
      <c r="BL75" s="442" t="s">
        <v>93</v>
      </c>
      <c r="BM75" s="442"/>
      <c r="BN75" s="82"/>
      <c r="BO75" s="98"/>
      <c r="BP75" s="494" t="s">
        <v>93</v>
      </c>
      <c r="BQ75" s="495"/>
      <c r="BR75" s="63"/>
      <c r="BS75" s="442" t="s">
        <v>93</v>
      </c>
      <c r="BT75" s="442"/>
      <c r="BU75" s="85"/>
      <c r="BV75" s="98"/>
      <c r="BW75" s="494" t="s">
        <v>93</v>
      </c>
      <c r="BX75" s="495"/>
      <c r="BY75" s="63"/>
      <c r="BZ75" s="442" t="s">
        <v>93</v>
      </c>
      <c r="CA75" s="442"/>
      <c r="CB75" s="4"/>
      <c r="CC75" s="41"/>
      <c r="CD75" s="41"/>
      <c r="CE75" s="41"/>
      <c r="CF75" s="41"/>
      <c r="CG75" s="41"/>
      <c r="CH75" s="41"/>
      <c r="CI75" s="41"/>
      <c r="CJ75" s="41"/>
      <c r="CK75" s="41"/>
      <c r="CL75" s="41"/>
      <c r="CM75" s="41"/>
    </row>
    <row r="76" spans="1:91" ht="16.5" customHeight="1" x14ac:dyDescent="0.2">
      <c r="A76" s="431" t="s">
        <v>94</v>
      </c>
      <c r="B76" s="369">
        <v>82</v>
      </c>
      <c r="C76" s="370">
        <v>82</v>
      </c>
      <c r="D76" s="371">
        <v>48</v>
      </c>
      <c r="E76" s="372">
        <v>45</v>
      </c>
      <c r="F76" s="373">
        <v>60</v>
      </c>
      <c r="G76" s="374">
        <v>29</v>
      </c>
      <c r="H76" s="375">
        <f t="shared" ref="H76:H93" si="299">(E76/B76)*77</f>
        <v>42.256097560975611</v>
      </c>
      <c r="I76" s="376">
        <f t="shared" ref="I76:I93" si="300">(F76/C76)*77</f>
        <v>56.341463414634148</v>
      </c>
      <c r="J76" s="376">
        <f t="shared" ref="J76:J93" si="301">(G76/D76)*77</f>
        <v>46.520833333333329</v>
      </c>
      <c r="K76" s="379">
        <f t="shared" ref="K76:K93" si="302">(H76/(H$150))*1000</f>
        <v>16.065352839700136</v>
      </c>
      <c r="L76" s="379">
        <f t="shared" ref="L76:L93" si="303">(I76/(I$150))*1000</f>
        <v>20.511057665698583</v>
      </c>
      <c r="M76" s="379">
        <f t="shared" ref="M76:M93" si="304">(J76/(J$150))*1000</f>
        <v>16.182952940336957</v>
      </c>
      <c r="N76" s="382">
        <f t="shared" ref="N76:N93" si="305">(K76-E$151)</f>
        <v>8.4317650534405946</v>
      </c>
      <c r="O76" s="382">
        <f t="shared" ref="O76:O93" si="306">(L76-F$151)</f>
        <v>13.103650258291175</v>
      </c>
      <c r="P76" s="382">
        <f t="shared" ref="P76:P93" si="307">(M76-G$151)</f>
        <v>8.9365761287427539</v>
      </c>
      <c r="Q76" s="373">
        <v>46</v>
      </c>
      <c r="R76" s="373">
        <v>37</v>
      </c>
      <c r="S76" s="374">
        <v>28</v>
      </c>
      <c r="T76" s="384">
        <f t="shared" ref="T76:T93" si="308">(Q76/B76)*77</f>
        <v>43.195121951219519</v>
      </c>
      <c r="U76" s="385">
        <f t="shared" ref="U76:U93" si="309">(R76/C76)*77</f>
        <v>34.743902439024389</v>
      </c>
      <c r="V76" s="385">
        <f t="shared" ref="V76:V93" si="310">(S76/D76)*77</f>
        <v>44.916666666666671</v>
      </c>
      <c r="W76" s="388">
        <f t="shared" ref="W76:W93" si="311">(T76/T$150)*1000</f>
        <v>9.3535229222519085</v>
      </c>
      <c r="X76" s="388">
        <f t="shared" ref="X76:X93" si="312">(U76/U$150)*1000</f>
        <v>7.6014604414760729</v>
      </c>
      <c r="Y76" s="388">
        <f t="shared" ref="Y76:Y93" si="313">(V76/V$150)*1000</f>
        <v>8.8845643813866264</v>
      </c>
      <c r="Z76" s="391">
        <f t="shared" ref="Z76:Z93" si="314">(W76-E$151)</f>
        <v>1.7199351359923671</v>
      </c>
      <c r="AA76" s="391">
        <f t="shared" ref="AA76:AA93" si="315">(X76-F$151)</f>
        <v>0.19405303406866548</v>
      </c>
      <c r="AB76" s="391">
        <f t="shared" ref="AB76:AB93" si="316">(Y76-G$151)</f>
        <v>1.6381875697924233</v>
      </c>
      <c r="AC76" s="373">
        <v>36</v>
      </c>
      <c r="AD76" s="373">
        <v>25</v>
      </c>
      <c r="AE76" s="374">
        <v>18</v>
      </c>
      <c r="AF76" s="384">
        <f t="shared" ref="AF76:AF89" si="317">(AC76/B76)*77</f>
        <v>33.804878048780488</v>
      </c>
      <c r="AG76" s="385">
        <f t="shared" ref="AG76:AG89" si="318">(AD76/C76)*77</f>
        <v>23.475609756097562</v>
      </c>
      <c r="AH76" s="385">
        <f t="shared" ref="AH76:AH89" si="319">(AE76/D76)*77</f>
        <v>28.875</v>
      </c>
      <c r="AI76" s="388">
        <f t="shared" ref="AI76:AI93" si="320">((AF76/AF$150)*1000)</f>
        <v>14.474610561697371</v>
      </c>
      <c r="AJ76" s="388">
        <f t="shared" ref="AJ76:AJ93" si="321">((AG76/AG$150)*1000)</f>
        <v>10.320129186254299</v>
      </c>
      <c r="AK76" s="388">
        <f t="shared" ref="AK76:AK93" si="322">((AH76/AH$150)*1000)</f>
        <v>10.593396540072311</v>
      </c>
      <c r="AL76" s="391">
        <f t="shared" ref="AL76:AL93" si="323">(AI76-E$151)</f>
        <v>6.8410227754378301</v>
      </c>
      <c r="AM76" s="391">
        <f t="shared" ref="AM76:AM93" si="324">(AJ76-F$151)</f>
        <v>2.9127217788468913</v>
      </c>
      <c r="AN76" s="391">
        <f t="shared" ref="AN76:AN93" si="325">(AK76-G$151)</f>
        <v>3.3470197284781076</v>
      </c>
      <c r="AO76" s="373">
        <v>272</v>
      </c>
      <c r="AP76" s="373">
        <v>303</v>
      </c>
      <c r="AQ76" s="374">
        <v>157</v>
      </c>
      <c r="AR76" s="384">
        <f t="shared" ref="AR76:AR93" si="326">(AO76/B76)*77</f>
        <v>255.41463414634146</v>
      </c>
      <c r="AS76" s="385">
        <f t="shared" ref="AS76:AS93" si="327">(AP76/C76)*77</f>
        <v>284.52439024390247</v>
      </c>
      <c r="AT76" s="385">
        <f t="shared" ref="AT76:AT93" si="328">(AQ76/D76)*77</f>
        <v>251.85416666666669</v>
      </c>
      <c r="AU76" s="388">
        <f t="shared" ref="AU76:AU93" si="329">(AR76/AR$150)*1000</f>
        <v>9.8964519704953915</v>
      </c>
      <c r="AV76" s="388">
        <f t="shared" ref="AV76:AV93" si="330">(AS76/AS$150)*1000</f>
        <v>10.731119437352339</v>
      </c>
      <c r="AW76" s="388">
        <f t="shared" ref="AW76:AW93" si="331">(AT76/AT$150)*1000</f>
        <v>9.2785507011208068</v>
      </c>
      <c r="AX76" s="391">
        <f t="shared" ref="AX76:AX93" si="332">(AU76-E$151)</f>
        <v>2.2628641842358501</v>
      </c>
      <c r="AY76" s="391">
        <f t="shared" ref="AY76:AY93" si="333">(AV76-F$151)</f>
        <v>3.3237120299449314</v>
      </c>
      <c r="AZ76" s="391">
        <f t="shared" ref="AZ76:AZ93" si="334">(AW76-G$151)</f>
        <v>2.0321738895266037</v>
      </c>
      <c r="BA76" s="394">
        <f t="shared" ref="BA76:BA93" si="335">(((AX76+AL76)+Z76)+N76)</f>
        <v>19.255587149106642</v>
      </c>
      <c r="BB76" s="394">
        <f t="shared" ref="BB76:BB93" si="336">(((AY76+AM76)+AA76)+O76)</f>
        <v>19.534137101151664</v>
      </c>
      <c r="BC76" s="397">
        <f t="shared" ref="BC76:BC93" si="337">(((AZ76+AN76)+AB76)+P76)</f>
        <v>15.953957316539888</v>
      </c>
      <c r="BD76" s="398">
        <f t="shared" ref="BD76:BD93" si="338">(BA76+BB76)+BC76</f>
        <v>54.743681566798188</v>
      </c>
      <c r="BE76" s="287">
        <f t="shared" si="283"/>
        <v>18.247893855599401</v>
      </c>
      <c r="BF76" s="111" t="str">
        <f>A76</f>
        <v>Steven Stamkos</v>
      </c>
      <c r="BG76" s="337"/>
      <c r="BH76" s="405">
        <f>RANK(BJ76,BJ$76:BJ$90)</f>
        <v>1</v>
      </c>
      <c r="BI76" s="103" t="str">
        <f t="shared" ref="BI76:BI98" si="339">BF76</f>
        <v>Steven Stamkos</v>
      </c>
      <c r="BJ76" s="215">
        <f t="shared" ref="BJ76:BJ98" si="340">BC76</f>
        <v>15.953957316539888</v>
      </c>
      <c r="BK76" s="234">
        <v>1</v>
      </c>
      <c r="BL76" s="92" t="str">
        <f>VLOOKUP(BK76,BH$76:BJ$90,2,FALSE)</f>
        <v>Steven Stamkos</v>
      </c>
      <c r="BM76" s="176">
        <f>VLOOKUP(BL76,BI$76:BK$90,2,FALSE)</f>
        <v>15.953957316539888</v>
      </c>
      <c r="BN76" s="81"/>
      <c r="BO76" s="83">
        <f>RANK(BQ76,BQ$76:BQ$90)</f>
        <v>1</v>
      </c>
      <c r="BP76" s="103" t="str">
        <f t="shared" ref="BP76:BP98" si="341">BF76</f>
        <v>Steven Stamkos</v>
      </c>
      <c r="BQ76" s="104">
        <f t="shared" ref="BQ76:BQ98" si="342">BD76</f>
        <v>54.743681566798188</v>
      </c>
      <c r="BR76" s="234">
        <v>1</v>
      </c>
      <c r="BS76" s="150" t="str">
        <f>VLOOKUP(BR76,BO$76:BQ$90,2,FALSE)</f>
        <v>Steven Stamkos</v>
      </c>
      <c r="BT76" s="176">
        <f>VLOOKUP(BS76,BP$76:BR$90,2,FALSE)</f>
        <v>54.743681566798188</v>
      </c>
      <c r="BU76" s="199"/>
      <c r="BV76" s="203">
        <f>RANK(BX76,BX$76:BX$90)</f>
        <v>1</v>
      </c>
      <c r="BW76" s="45" t="str">
        <f t="shared" ref="BW76:BW98" si="343">BF76</f>
        <v>Steven Stamkos</v>
      </c>
      <c r="BX76" s="72">
        <f t="shared" ref="BX76:BX98" si="344">BE76</f>
        <v>18.247893855599401</v>
      </c>
      <c r="BY76" s="234">
        <v>1</v>
      </c>
      <c r="BZ76" s="150" t="str">
        <f t="shared" ref="BZ76:CA76" si="345">VLOOKUP(BY76,BV$76:BX$90,2,FALSE)</f>
        <v>Steven Stamkos</v>
      </c>
      <c r="CA76" s="176">
        <f t="shared" si="345"/>
        <v>18.247893855599401</v>
      </c>
      <c r="CB76" s="38"/>
      <c r="CC76" s="41"/>
      <c r="CD76" s="41"/>
      <c r="CE76" s="41"/>
      <c r="CF76" s="41"/>
      <c r="CG76" s="41"/>
      <c r="CH76" s="41"/>
      <c r="CI76" s="41"/>
      <c r="CJ76" s="41"/>
      <c r="CK76" s="41"/>
      <c r="CL76" s="41"/>
      <c r="CM76" s="41"/>
    </row>
    <row r="77" spans="1:91" ht="16.5" customHeight="1" x14ac:dyDescent="0.2">
      <c r="A77" s="427" t="s">
        <v>95</v>
      </c>
      <c r="B77" s="294">
        <v>82</v>
      </c>
      <c r="C77" s="295">
        <v>80</v>
      </c>
      <c r="D77" s="296">
        <v>44</v>
      </c>
      <c r="E77" s="297">
        <v>50</v>
      </c>
      <c r="F77" s="298">
        <v>37</v>
      </c>
      <c r="G77" s="47">
        <v>15</v>
      </c>
      <c r="H77" s="299">
        <f t="shared" si="299"/>
        <v>46.951219512195124</v>
      </c>
      <c r="I77" s="300">
        <f t="shared" si="300"/>
        <v>35.612500000000004</v>
      </c>
      <c r="J77" s="300">
        <f t="shared" si="301"/>
        <v>26.249999999999996</v>
      </c>
      <c r="K77" s="303">
        <f t="shared" si="302"/>
        <v>17.850392044111263</v>
      </c>
      <c r="L77" s="303">
        <f t="shared" si="303"/>
        <v>12.96469769952698</v>
      </c>
      <c r="M77" s="303">
        <f t="shared" si="304"/>
        <v>9.1314468001901332</v>
      </c>
      <c r="N77" s="54">
        <f t="shared" si="305"/>
        <v>10.216804257851722</v>
      </c>
      <c r="O77" s="54">
        <f t="shared" si="306"/>
        <v>5.5572902921195722</v>
      </c>
      <c r="P77" s="54">
        <f t="shared" si="307"/>
        <v>1.8850699885959301</v>
      </c>
      <c r="Q77" s="298">
        <v>48</v>
      </c>
      <c r="R77" s="298">
        <v>23</v>
      </c>
      <c r="S77" s="47">
        <v>21</v>
      </c>
      <c r="T77" s="307">
        <f t="shared" si="308"/>
        <v>45.073170731707314</v>
      </c>
      <c r="U77" s="308">
        <f t="shared" si="309"/>
        <v>22.137499999999999</v>
      </c>
      <c r="V77" s="308">
        <f t="shared" si="310"/>
        <v>36.75</v>
      </c>
      <c r="W77" s="284">
        <f t="shared" si="311"/>
        <v>9.7601978319150327</v>
      </c>
      <c r="X77" s="284">
        <f t="shared" si="312"/>
        <v>4.8433629704810386</v>
      </c>
      <c r="Y77" s="284">
        <f t="shared" si="313"/>
        <v>7.2691890393163305</v>
      </c>
      <c r="Z77" s="312">
        <f t="shared" si="314"/>
        <v>2.1266100456554913</v>
      </c>
      <c r="AA77" s="312">
        <f t="shared" si="315"/>
        <v>-2.5640444369263689</v>
      </c>
      <c r="AB77" s="312">
        <f t="shared" si="316"/>
        <v>2.2812227722127432E-2</v>
      </c>
      <c r="AC77" s="298">
        <v>31</v>
      </c>
      <c r="AD77" s="298">
        <v>23</v>
      </c>
      <c r="AE77" s="47">
        <v>10</v>
      </c>
      <c r="AF77" s="307">
        <f t="shared" si="317"/>
        <v>29.109756097560975</v>
      </c>
      <c r="AG77" s="308">
        <f t="shared" si="318"/>
        <v>22.137499999999999</v>
      </c>
      <c r="AH77" s="308">
        <f t="shared" si="319"/>
        <v>17.5</v>
      </c>
      <c r="AI77" s="284">
        <f t="shared" si="320"/>
        <v>12.464247983683849</v>
      </c>
      <c r="AJ77" s="284">
        <f t="shared" si="321"/>
        <v>9.7318818226378045</v>
      </c>
      <c r="AK77" s="284">
        <f t="shared" si="322"/>
        <v>6.4202403273165523</v>
      </c>
      <c r="AL77" s="312">
        <f t="shared" si="323"/>
        <v>4.830660197424308</v>
      </c>
      <c r="AM77" s="312">
        <f t="shared" si="324"/>
        <v>2.3244744152303971</v>
      </c>
      <c r="AN77" s="312">
        <f t="shared" si="325"/>
        <v>-0.82613648427765085</v>
      </c>
      <c r="AO77" s="298">
        <v>290</v>
      </c>
      <c r="AP77" s="298">
        <v>277</v>
      </c>
      <c r="AQ77" s="47">
        <v>128</v>
      </c>
      <c r="AR77" s="307">
        <f t="shared" si="326"/>
        <v>272.3170731707317</v>
      </c>
      <c r="AS77" s="308">
        <f t="shared" si="327"/>
        <v>266.61250000000001</v>
      </c>
      <c r="AT77" s="308">
        <f t="shared" si="328"/>
        <v>224</v>
      </c>
      <c r="AU77" s="284">
        <f t="shared" si="329"/>
        <v>10.551364233248762</v>
      </c>
      <c r="AV77" s="284">
        <f t="shared" si="330"/>
        <v>10.055554740099877</v>
      </c>
      <c r="AW77" s="284">
        <f t="shared" si="331"/>
        <v>8.2523763039499478</v>
      </c>
      <c r="AX77" s="312">
        <f t="shared" si="332"/>
        <v>2.9177764469892207</v>
      </c>
      <c r="AY77" s="312">
        <f t="shared" si="333"/>
        <v>2.6481473326924698</v>
      </c>
      <c r="AZ77" s="312">
        <f t="shared" si="334"/>
        <v>1.0059994923557447</v>
      </c>
      <c r="BA77" s="315">
        <f t="shared" si="335"/>
        <v>20.09185094792074</v>
      </c>
      <c r="BB77" s="315">
        <f t="shared" si="336"/>
        <v>7.9658676031160702</v>
      </c>
      <c r="BC77" s="40">
        <f t="shared" si="337"/>
        <v>2.0877452243961514</v>
      </c>
      <c r="BD77" s="122">
        <f t="shared" si="338"/>
        <v>30.145463775432962</v>
      </c>
      <c r="BE77" s="287">
        <f t="shared" si="283"/>
        <v>10.04848792514432</v>
      </c>
      <c r="BF77" s="112" t="str">
        <f t="shared" ref="BF77:BF98" si="346">A77</f>
        <v>Corey Perry</v>
      </c>
      <c r="BG77" s="125"/>
      <c r="BH77" s="405">
        <f t="shared" ref="BH77:BH90" si="347">RANK(BJ77,BJ$76:BJ$90)</f>
        <v>9</v>
      </c>
      <c r="BI77" s="65" t="str">
        <f t="shared" si="339"/>
        <v>Corey Perry</v>
      </c>
      <c r="BJ77" s="114">
        <f t="shared" si="340"/>
        <v>2.0877452243961514</v>
      </c>
      <c r="BK77" s="235">
        <f>BK76+1</f>
        <v>2</v>
      </c>
      <c r="BL77" s="226" t="str">
        <f t="shared" ref="BL77:BM77" si="348">VLOOKUP(BK77,BH$76:BJ$90,2,FALSE)</f>
        <v>Martin St.Louis</v>
      </c>
      <c r="BM77" s="177">
        <f t="shared" si="348"/>
        <v>12.534737910537997</v>
      </c>
      <c r="BN77" s="81"/>
      <c r="BO77" s="83">
        <f t="shared" ref="BO77:BO90" si="349">RANK(BQ77,BQ$76:BQ$90)</f>
        <v>3</v>
      </c>
      <c r="BP77" s="65" t="str">
        <f t="shared" si="341"/>
        <v>Corey Perry</v>
      </c>
      <c r="BQ77" s="105">
        <f t="shared" si="342"/>
        <v>30.145463775432962</v>
      </c>
      <c r="BR77" s="235">
        <f>BR76+1</f>
        <v>2</v>
      </c>
      <c r="BS77" s="187" t="str">
        <f t="shared" ref="BS77:BT90" si="350">VLOOKUP(BR77,BO$76:BQ$90,2,FALSE)</f>
        <v>Martin St.Louis</v>
      </c>
      <c r="BT77" s="177">
        <f t="shared" si="350"/>
        <v>36.824403634948567</v>
      </c>
      <c r="BU77" s="84"/>
      <c r="BV77" s="203">
        <f t="shared" ref="BV77:BV90" si="351">RANK(BX77,BX$76:BX$90)</f>
        <v>3</v>
      </c>
      <c r="BW77" s="71" t="str">
        <f t="shared" si="343"/>
        <v>Corey Perry</v>
      </c>
      <c r="BX77" s="73">
        <f t="shared" si="344"/>
        <v>10.04848792514432</v>
      </c>
      <c r="BY77" s="235">
        <f>BY76+1</f>
        <v>2</v>
      </c>
      <c r="BZ77" s="187" t="str">
        <f t="shared" ref="BZ77:BZ90" si="352">VLOOKUP(BY77,BV$76:BX$90,2,FALSE)</f>
        <v>Martin St.Louis</v>
      </c>
      <c r="CA77" s="177">
        <f t="shared" ref="CA77:CA90" si="353">VLOOKUP(BZ77,BW$76:BY$90,2,FALSE)</f>
        <v>12.274801211649523</v>
      </c>
      <c r="CB77" s="38"/>
      <c r="CC77" s="41"/>
      <c r="CD77" s="41"/>
      <c r="CE77" s="41"/>
      <c r="CF77" s="41"/>
      <c r="CG77" s="41"/>
      <c r="CH77" s="41"/>
      <c r="CI77" s="41"/>
      <c r="CJ77" s="41"/>
      <c r="CK77" s="41"/>
      <c r="CL77" s="41"/>
      <c r="CM77" s="41"/>
    </row>
    <row r="78" spans="1:91" ht="16.5" customHeight="1" x14ac:dyDescent="0.2">
      <c r="A78" s="427" t="s">
        <v>97</v>
      </c>
      <c r="B78" s="294">
        <v>13</v>
      </c>
      <c r="C78" s="295">
        <v>82</v>
      </c>
      <c r="D78" s="296">
        <v>48</v>
      </c>
      <c r="E78" s="297">
        <v>3</v>
      </c>
      <c r="F78" s="298">
        <v>31</v>
      </c>
      <c r="G78" s="47">
        <v>18</v>
      </c>
      <c r="H78" s="299">
        <f t="shared" si="299"/>
        <v>17.76923076923077</v>
      </c>
      <c r="I78" s="300">
        <f t="shared" si="300"/>
        <v>29.109756097560975</v>
      </c>
      <c r="J78" s="300">
        <f t="shared" si="301"/>
        <v>28.875</v>
      </c>
      <c r="K78" s="303">
        <f t="shared" si="302"/>
        <v>6.7556868351559549</v>
      </c>
      <c r="L78" s="303">
        <f t="shared" si="303"/>
        <v>10.597379793944267</v>
      </c>
      <c r="M78" s="303">
        <f t="shared" si="304"/>
        <v>10.044591480209148</v>
      </c>
      <c r="N78" s="54">
        <f t="shared" si="305"/>
        <v>-0.87790095110358646</v>
      </c>
      <c r="O78" s="54">
        <f t="shared" si="306"/>
        <v>3.1899723865368594</v>
      </c>
      <c r="P78" s="54">
        <f t="shared" si="307"/>
        <v>2.7982146686149445</v>
      </c>
      <c r="Q78" s="298">
        <v>3</v>
      </c>
      <c r="R78" s="298">
        <v>38</v>
      </c>
      <c r="S78" s="47">
        <v>20</v>
      </c>
      <c r="T78" s="307">
        <f t="shared" si="308"/>
        <v>17.76923076923077</v>
      </c>
      <c r="U78" s="308">
        <f t="shared" si="309"/>
        <v>35.682926829268297</v>
      </c>
      <c r="V78" s="308">
        <f t="shared" si="310"/>
        <v>32.083333333333336</v>
      </c>
      <c r="W78" s="284">
        <f t="shared" si="311"/>
        <v>3.84777029912035</v>
      </c>
      <c r="X78" s="284">
        <f t="shared" si="312"/>
        <v>7.806905318272725</v>
      </c>
      <c r="Y78" s="284">
        <f t="shared" si="313"/>
        <v>6.3461174152761615</v>
      </c>
      <c r="Z78" s="312">
        <f t="shared" si="314"/>
        <v>-3.7858174871391914</v>
      </c>
      <c r="AA78" s="312">
        <f t="shared" si="315"/>
        <v>0.39949791086531761</v>
      </c>
      <c r="AB78" s="312">
        <f t="shared" si="316"/>
        <v>-0.90025939631804164</v>
      </c>
      <c r="AC78" s="298">
        <v>1</v>
      </c>
      <c r="AD78" s="298">
        <v>14</v>
      </c>
      <c r="AE78" s="47">
        <v>13</v>
      </c>
      <c r="AF78" s="307">
        <f t="shared" si="317"/>
        <v>5.9230769230769234</v>
      </c>
      <c r="AG78" s="308">
        <f t="shared" si="318"/>
        <v>13.146341463414634</v>
      </c>
      <c r="AH78" s="308">
        <f t="shared" si="319"/>
        <v>20.854166666666664</v>
      </c>
      <c r="AI78" s="284">
        <f t="shared" si="320"/>
        <v>2.5361497138016764</v>
      </c>
      <c r="AJ78" s="284">
        <f t="shared" si="321"/>
        <v>5.7792723443024077</v>
      </c>
      <c r="AK78" s="284">
        <f t="shared" si="322"/>
        <v>7.6507863900522235</v>
      </c>
      <c r="AL78" s="312">
        <f t="shared" si="323"/>
        <v>-5.097438072457865</v>
      </c>
      <c r="AM78" s="312">
        <f t="shared" si="324"/>
        <v>-1.6281350631049998</v>
      </c>
      <c r="AN78" s="312">
        <f t="shared" si="325"/>
        <v>0.40440957845802039</v>
      </c>
      <c r="AO78" s="298">
        <v>49</v>
      </c>
      <c r="AP78" s="298">
        <v>293</v>
      </c>
      <c r="AQ78" s="47">
        <v>182</v>
      </c>
      <c r="AR78" s="307">
        <f t="shared" si="326"/>
        <v>290.23076923076923</v>
      </c>
      <c r="AS78" s="308">
        <f t="shared" si="327"/>
        <v>275.13414634146341</v>
      </c>
      <c r="AT78" s="308">
        <f t="shared" si="328"/>
        <v>291.95833333333331</v>
      </c>
      <c r="AU78" s="284">
        <f t="shared" si="329"/>
        <v>11.24545928095319</v>
      </c>
      <c r="AV78" s="284">
        <f t="shared" si="330"/>
        <v>10.376957079683944</v>
      </c>
      <c r="AW78" s="284">
        <f t="shared" si="331"/>
        <v>10.756026927413927</v>
      </c>
      <c r="AX78" s="312">
        <f t="shared" si="332"/>
        <v>3.6118714946936485</v>
      </c>
      <c r="AY78" s="312">
        <f t="shared" si="333"/>
        <v>2.9695496722765364</v>
      </c>
      <c r="AZ78" s="312">
        <f t="shared" si="334"/>
        <v>3.5096501158197242</v>
      </c>
      <c r="BA78" s="315">
        <f t="shared" si="335"/>
        <v>-6.1492850160069947</v>
      </c>
      <c r="BB78" s="315">
        <f t="shared" si="336"/>
        <v>4.9308849065737137</v>
      </c>
      <c r="BC78" s="40">
        <f t="shared" si="337"/>
        <v>5.8120149665746474</v>
      </c>
      <c r="BD78" s="122">
        <f t="shared" si="338"/>
        <v>4.5936148571413664</v>
      </c>
      <c r="BE78" s="287">
        <f t="shared" si="283"/>
        <v>1.5312049523804552</v>
      </c>
      <c r="BF78" s="112" t="str">
        <f t="shared" si="346"/>
        <v>Zach Parise</v>
      </c>
      <c r="BG78" s="125"/>
      <c r="BH78" s="405">
        <f t="shared" si="347"/>
        <v>6</v>
      </c>
      <c r="BI78" s="65" t="str">
        <f t="shared" si="339"/>
        <v>Zach Parise</v>
      </c>
      <c r="BJ78" s="114">
        <f t="shared" si="340"/>
        <v>5.8120149665746474</v>
      </c>
      <c r="BK78" s="235">
        <f t="shared" ref="BK78:BK90" si="354">BK77+1</f>
        <v>3</v>
      </c>
      <c r="BL78" s="226" t="str">
        <f t="shared" ref="BL78:BM78" si="355">VLOOKUP(BK78,BH$76:BJ$90,2,FALSE)</f>
        <v>Chris Kunitz</v>
      </c>
      <c r="BM78" s="177">
        <f t="shared" si="355"/>
        <v>8.9049368197022396</v>
      </c>
      <c r="BN78" s="81"/>
      <c r="BO78" s="83">
        <f t="shared" si="349"/>
        <v>10</v>
      </c>
      <c r="BP78" s="65" t="str">
        <f t="shared" si="341"/>
        <v>Zach Parise</v>
      </c>
      <c r="BQ78" s="105">
        <f t="shared" si="342"/>
        <v>4.5936148571413664</v>
      </c>
      <c r="BR78" s="235">
        <f t="shared" ref="BR78:BR90" si="356">BR77+1</f>
        <v>3</v>
      </c>
      <c r="BS78" s="187" t="str">
        <f t="shared" si="350"/>
        <v>Corey Perry</v>
      </c>
      <c r="BT78" s="177">
        <f t="shared" si="350"/>
        <v>30.145463775432962</v>
      </c>
      <c r="BU78" s="84"/>
      <c r="BV78" s="203">
        <f t="shared" si="351"/>
        <v>10</v>
      </c>
      <c r="BW78" s="71" t="str">
        <f t="shared" si="343"/>
        <v>Zach Parise</v>
      </c>
      <c r="BX78" s="73">
        <f t="shared" si="344"/>
        <v>1.5312049523804552</v>
      </c>
      <c r="BY78" s="235">
        <f t="shared" ref="BY78:BY90" si="357">BY77+1</f>
        <v>3</v>
      </c>
      <c r="BZ78" s="187" t="str">
        <f t="shared" si="352"/>
        <v>Corey Perry</v>
      </c>
      <c r="CA78" s="177">
        <f t="shared" si="353"/>
        <v>10.04848792514432</v>
      </c>
      <c r="CB78" s="38"/>
      <c r="CC78" s="41"/>
      <c r="CD78" s="41"/>
      <c r="CE78" s="41"/>
      <c r="CF78" s="41"/>
      <c r="CG78" s="41"/>
      <c r="CH78" s="41"/>
      <c r="CI78" s="41"/>
      <c r="CJ78" s="41"/>
      <c r="CK78" s="41"/>
      <c r="CL78" s="41"/>
      <c r="CM78" s="41"/>
    </row>
    <row r="79" spans="1:91" ht="16.5" customHeight="1" x14ac:dyDescent="0.2">
      <c r="A79" s="427" t="s">
        <v>99</v>
      </c>
      <c r="B79" s="294">
        <v>75</v>
      </c>
      <c r="C79" s="295">
        <v>82</v>
      </c>
      <c r="D79" s="296">
        <v>44</v>
      </c>
      <c r="E79" s="297">
        <v>32</v>
      </c>
      <c r="F79" s="298">
        <v>30</v>
      </c>
      <c r="G79" s="47">
        <v>21</v>
      </c>
      <c r="H79" s="299">
        <f t="shared" si="299"/>
        <v>32.853333333333339</v>
      </c>
      <c r="I79" s="300">
        <f t="shared" si="300"/>
        <v>28.170731707317074</v>
      </c>
      <c r="J79" s="300">
        <f t="shared" si="301"/>
        <v>36.75</v>
      </c>
      <c r="K79" s="303">
        <f t="shared" si="302"/>
        <v>12.490514326332788</v>
      </c>
      <c r="L79" s="303">
        <f t="shared" si="303"/>
        <v>10.255528832849292</v>
      </c>
      <c r="M79" s="303">
        <f t="shared" si="304"/>
        <v>12.784025520266187</v>
      </c>
      <c r="N79" s="54">
        <f t="shared" si="305"/>
        <v>4.8569265400732462</v>
      </c>
      <c r="O79" s="54">
        <f t="shared" si="306"/>
        <v>2.8481214254418843</v>
      </c>
      <c r="P79" s="54">
        <f t="shared" si="307"/>
        <v>5.5376487086719841</v>
      </c>
      <c r="Q79" s="298">
        <v>34</v>
      </c>
      <c r="R79" s="298">
        <v>29</v>
      </c>
      <c r="S79" s="47">
        <v>21</v>
      </c>
      <c r="T79" s="307">
        <f t="shared" si="308"/>
        <v>34.906666666666666</v>
      </c>
      <c r="U79" s="308">
        <f t="shared" si="309"/>
        <v>27.23170731707317</v>
      </c>
      <c r="V79" s="308">
        <f t="shared" si="310"/>
        <v>36.75</v>
      </c>
      <c r="W79" s="284">
        <f t="shared" si="311"/>
        <v>7.5587309876053084</v>
      </c>
      <c r="X79" s="284">
        <f t="shared" si="312"/>
        <v>5.9579014271028683</v>
      </c>
      <c r="Y79" s="284">
        <f t="shared" si="313"/>
        <v>7.2691890393163305</v>
      </c>
      <c r="Z79" s="312">
        <f t="shared" si="314"/>
        <v>-7.4856798654233003E-2</v>
      </c>
      <c r="AA79" s="312">
        <f t="shared" si="315"/>
        <v>-1.4495059803045391</v>
      </c>
      <c r="AB79" s="312">
        <f t="shared" si="316"/>
        <v>2.2812227722127432E-2</v>
      </c>
      <c r="AC79" s="298">
        <v>14</v>
      </c>
      <c r="AD79" s="298">
        <v>19</v>
      </c>
      <c r="AE79" s="47">
        <v>9</v>
      </c>
      <c r="AF79" s="307">
        <f t="shared" si="317"/>
        <v>14.373333333333335</v>
      </c>
      <c r="AG79" s="308">
        <f t="shared" si="318"/>
        <v>17.841463414634148</v>
      </c>
      <c r="AH79" s="308">
        <f t="shared" si="319"/>
        <v>15.750000000000002</v>
      </c>
      <c r="AI79" s="284">
        <f t="shared" si="320"/>
        <v>6.154389972158735</v>
      </c>
      <c r="AJ79" s="284">
        <f t="shared" si="321"/>
        <v>7.8432981815532692</v>
      </c>
      <c r="AK79" s="284">
        <f t="shared" si="322"/>
        <v>5.7782162945848974</v>
      </c>
      <c r="AL79" s="312">
        <f t="shared" si="323"/>
        <v>-1.4791978141008064</v>
      </c>
      <c r="AM79" s="312">
        <f t="shared" si="324"/>
        <v>0.43589077414586175</v>
      </c>
      <c r="AN79" s="312">
        <f t="shared" si="325"/>
        <v>-1.4681605170093057</v>
      </c>
      <c r="AO79" s="298">
        <v>305</v>
      </c>
      <c r="AP79" s="298">
        <v>306</v>
      </c>
      <c r="AQ79" s="47">
        <v>176</v>
      </c>
      <c r="AR79" s="307">
        <f t="shared" si="326"/>
        <v>313.13333333333333</v>
      </c>
      <c r="AS79" s="308">
        <f t="shared" si="327"/>
        <v>287.34146341463418</v>
      </c>
      <c r="AT79" s="308">
        <f t="shared" si="328"/>
        <v>308</v>
      </c>
      <c r="AU79" s="284">
        <f t="shared" si="329"/>
        <v>12.132856067749497</v>
      </c>
      <c r="AV79" s="284">
        <f t="shared" si="330"/>
        <v>10.837368144652858</v>
      </c>
      <c r="AW79" s="284">
        <f t="shared" si="331"/>
        <v>11.347017417931177</v>
      </c>
      <c r="AX79" s="312">
        <f t="shared" si="332"/>
        <v>4.4992682814899556</v>
      </c>
      <c r="AY79" s="312">
        <f t="shared" si="333"/>
        <v>3.4299607372454508</v>
      </c>
      <c r="AZ79" s="312">
        <f t="shared" si="334"/>
        <v>4.1006406063369738</v>
      </c>
      <c r="BA79" s="315">
        <f t="shared" si="335"/>
        <v>7.8021402088081624</v>
      </c>
      <c r="BB79" s="315">
        <f t="shared" si="336"/>
        <v>5.2644669565286577</v>
      </c>
      <c r="BC79" s="40">
        <f t="shared" si="337"/>
        <v>8.1929410257217796</v>
      </c>
      <c r="BD79" s="122">
        <f t="shared" si="338"/>
        <v>21.259548191058599</v>
      </c>
      <c r="BE79" s="287">
        <f t="shared" si="283"/>
        <v>7.0865160636861999</v>
      </c>
      <c r="BF79" s="112" t="str">
        <f t="shared" si="346"/>
        <v>Rick Nash</v>
      </c>
      <c r="BG79" s="125"/>
      <c r="BH79" s="405">
        <f t="shared" si="347"/>
        <v>4</v>
      </c>
      <c r="BI79" s="65" t="str">
        <f t="shared" si="339"/>
        <v>Rick Nash</v>
      </c>
      <c r="BJ79" s="114">
        <f t="shared" si="340"/>
        <v>8.1929410257217796</v>
      </c>
      <c r="BK79" s="235">
        <f t="shared" si="354"/>
        <v>4</v>
      </c>
      <c r="BL79" s="226" t="str">
        <f t="shared" ref="BL79:BM79" si="358">VLOOKUP(BK79,BH$76:BJ$90,2,FALSE)</f>
        <v>Rick Nash</v>
      </c>
      <c r="BM79" s="177">
        <f t="shared" si="358"/>
        <v>8.1929410257217796</v>
      </c>
      <c r="BN79" s="81"/>
      <c r="BO79" s="83">
        <f t="shared" si="349"/>
        <v>5</v>
      </c>
      <c r="BP79" s="65" t="str">
        <f t="shared" si="341"/>
        <v>Rick Nash</v>
      </c>
      <c r="BQ79" s="105">
        <f t="shared" si="342"/>
        <v>21.259548191058599</v>
      </c>
      <c r="BR79" s="235">
        <f t="shared" si="356"/>
        <v>4</v>
      </c>
      <c r="BS79" s="187" t="str">
        <f t="shared" si="350"/>
        <v>Pavel Datsyuk</v>
      </c>
      <c r="BT79" s="177">
        <f t="shared" si="350"/>
        <v>24.277532073652164</v>
      </c>
      <c r="BU79" s="84"/>
      <c r="BV79" s="203">
        <f t="shared" si="351"/>
        <v>5</v>
      </c>
      <c r="BW79" s="71" t="str">
        <f t="shared" si="343"/>
        <v>Rick Nash</v>
      </c>
      <c r="BX79" s="73">
        <f t="shared" si="344"/>
        <v>7.0865160636861999</v>
      </c>
      <c r="BY79" s="235">
        <f t="shared" si="357"/>
        <v>4</v>
      </c>
      <c r="BZ79" s="187" t="str">
        <f t="shared" si="352"/>
        <v>Pavel Datsyuk</v>
      </c>
      <c r="CA79" s="177">
        <f t="shared" si="353"/>
        <v>8.0925106912173899</v>
      </c>
      <c r="CB79" s="38"/>
      <c r="CC79" s="41"/>
      <c r="CD79" s="41"/>
      <c r="CE79" s="41"/>
      <c r="CF79" s="41"/>
      <c r="CG79" s="41"/>
      <c r="CH79" s="41"/>
      <c r="CI79" s="41"/>
      <c r="CJ79" s="41"/>
      <c r="CK79" s="41"/>
      <c r="CL79" s="41"/>
      <c r="CM79" s="41"/>
    </row>
    <row r="80" spans="1:91" ht="16.5" customHeight="1" x14ac:dyDescent="0.2">
      <c r="A80" s="427" t="s">
        <v>100</v>
      </c>
      <c r="B80" s="294">
        <v>56</v>
      </c>
      <c r="C80" s="295">
        <v>70</v>
      </c>
      <c r="D80" s="296">
        <v>47</v>
      </c>
      <c r="E80" s="297">
        <v>23</v>
      </c>
      <c r="F80" s="298">
        <v>19</v>
      </c>
      <c r="G80" s="47">
        <v>15</v>
      </c>
      <c r="H80" s="299">
        <f t="shared" si="299"/>
        <v>31.625</v>
      </c>
      <c r="I80" s="300">
        <f t="shared" si="300"/>
        <v>20.9</v>
      </c>
      <c r="J80" s="300">
        <f t="shared" si="301"/>
        <v>24.574468085106385</v>
      </c>
      <c r="K80" s="303">
        <f t="shared" si="302"/>
        <v>12.023514069712085</v>
      </c>
      <c r="L80" s="303">
        <f t="shared" si="303"/>
        <v>7.6086256769424727</v>
      </c>
      <c r="M80" s="303">
        <f t="shared" si="304"/>
        <v>8.5485884937950196</v>
      </c>
      <c r="N80" s="54">
        <f t="shared" si="305"/>
        <v>4.3899262834525441</v>
      </c>
      <c r="O80" s="54">
        <f t="shared" si="306"/>
        <v>0.20121826953506528</v>
      </c>
      <c r="P80" s="54">
        <f t="shared" si="307"/>
        <v>1.3022116822008165</v>
      </c>
      <c r="Q80" s="298">
        <v>36</v>
      </c>
      <c r="R80" s="298">
        <v>48</v>
      </c>
      <c r="S80" s="47">
        <v>34</v>
      </c>
      <c r="T80" s="307">
        <f t="shared" si="308"/>
        <v>49.500000000000007</v>
      </c>
      <c r="U80" s="308">
        <f t="shared" si="309"/>
        <v>52.8</v>
      </c>
      <c r="V80" s="308">
        <f t="shared" si="310"/>
        <v>55.702127659574472</v>
      </c>
      <c r="W80" s="284">
        <f t="shared" si="311"/>
        <v>10.71878869040669</v>
      </c>
      <c r="X80" s="284">
        <f t="shared" si="312"/>
        <v>11.551871929594526</v>
      </c>
      <c r="Y80" s="284">
        <f t="shared" si="313"/>
        <v>11.017940023117761</v>
      </c>
      <c r="Z80" s="312">
        <f t="shared" si="314"/>
        <v>3.0852009041471486</v>
      </c>
      <c r="AA80" s="312">
        <f t="shared" si="315"/>
        <v>4.1444645221871186</v>
      </c>
      <c r="AB80" s="312">
        <f t="shared" si="316"/>
        <v>3.7715632115235582</v>
      </c>
      <c r="AC80" s="298">
        <v>18</v>
      </c>
      <c r="AD80" s="298">
        <v>23</v>
      </c>
      <c r="AE80" s="47">
        <v>16</v>
      </c>
      <c r="AF80" s="307">
        <f t="shared" si="317"/>
        <v>24.750000000000004</v>
      </c>
      <c r="AG80" s="308">
        <f t="shared" si="318"/>
        <v>25.3</v>
      </c>
      <c r="AH80" s="308">
        <f t="shared" si="319"/>
        <v>26.212765957446809</v>
      </c>
      <c r="AI80" s="284">
        <f t="shared" si="320"/>
        <v>10.597482732671292</v>
      </c>
      <c r="AJ80" s="284">
        <f t="shared" si="321"/>
        <v>11.122150654443205</v>
      </c>
      <c r="AK80" s="284">
        <f t="shared" si="322"/>
        <v>9.6167004051720273</v>
      </c>
      <c r="AL80" s="312">
        <f t="shared" si="323"/>
        <v>2.9638949464117506</v>
      </c>
      <c r="AM80" s="312">
        <f t="shared" si="324"/>
        <v>3.7147432470357975</v>
      </c>
      <c r="AN80" s="312">
        <f t="shared" si="325"/>
        <v>2.3703235935778242</v>
      </c>
      <c r="AO80" s="298">
        <v>137</v>
      </c>
      <c r="AP80" s="298">
        <v>164</v>
      </c>
      <c r="AQ80" s="47">
        <v>108</v>
      </c>
      <c r="AR80" s="307">
        <f t="shared" si="326"/>
        <v>188.37500000000003</v>
      </c>
      <c r="AS80" s="308">
        <f t="shared" si="327"/>
        <v>180.4</v>
      </c>
      <c r="AT80" s="308">
        <f t="shared" si="328"/>
        <v>176.93617021276597</v>
      </c>
      <c r="AU80" s="284">
        <f t="shared" si="329"/>
        <v>7.2988932140589062</v>
      </c>
      <c r="AV80" s="284">
        <f t="shared" si="330"/>
        <v>6.8039648370350898</v>
      </c>
      <c r="AW80" s="284">
        <f t="shared" si="331"/>
        <v>6.5184993677476983</v>
      </c>
      <c r="AX80" s="312">
        <f t="shared" si="332"/>
        <v>-0.33469457220063514</v>
      </c>
      <c r="AY80" s="312">
        <f t="shared" si="333"/>
        <v>-0.60344257037231763</v>
      </c>
      <c r="AZ80" s="312">
        <f t="shared" si="334"/>
        <v>-0.72787744384650477</v>
      </c>
      <c r="BA80" s="315">
        <f t="shared" si="335"/>
        <v>10.104327561810809</v>
      </c>
      <c r="BB80" s="315">
        <f t="shared" si="336"/>
        <v>7.4569834683856637</v>
      </c>
      <c r="BC80" s="40">
        <f t="shared" si="337"/>
        <v>6.7162210434556942</v>
      </c>
      <c r="BD80" s="122">
        <f t="shared" si="338"/>
        <v>24.277532073652164</v>
      </c>
      <c r="BE80" s="287">
        <f t="shared" si="283"/>
        <v>8.0925106912173899</v>
      </c>
      <c r="BF80" s="112" t="str">
        <f t="shared" si="346"/>
        <v>Pavel Datsyuk</v>
      </c>
      <c r="BG80" s="125"/>
      <c r="BH80" s="405">
        <f t="shared" si="347"/>
        <v>5</v>
      </c>
      <c r="BI80" s="65" t="str">
        <f t="shared" si="339"/>
        <v>Pavel Datsyuk</v>
      </c>
      <c r="BJ80" s="114">
        <f t="shared" si="340"/>
        <v>6.7162210434556942</v>
      </c>
      <c r="BK80" s="235">
        <f t="shared" si="354"/>
        <v>5</v>
      </c>
      <c r="BL80" s="226" t="str">
        <f t="shared" ref="BL80:BM80" si="359">VLOOKUP(BK80,BH$76:BJ$90,2,FALSE)</f>
        <v>Pavel Datsyuk</v>
      </c>
      <c r="BM80" s="177">
        <f t="shared" si="359"/>
        <v>6.7162210434556942</v>
      </c>
      <c r="BN80" s="81"/>
      <c r="BO80" s="83">
        <f t="shared" si="349"/>
        <v>4</v>
      </c>
      <c r="BP80" s="65" t="str">
        <f t="shared" si="341"/>
        <v>Pavel Datsyuk</v>
      </c>
      <c r="BQ80" s="105">
        <f t="shared" si="342"/>
        <v>24.277532073652164</v>
      </c>
      <c r="BR80" s="235">
        <f t="shared" si="356"/>
        <v>5</v>
      </c>
      <c r="BS80" s="187" t="str">
        <f t="shared" si="350"/>
        <v>Rick Nash</v>
      </c>
      <c r="BT80" s="177">
        <f t="shared" si="350"/>
        <v>21.259548191058599</v>
      </c>
      <c r="BU80" s="84"/>
      <c r="BV80" s="203">
        <f t="shared" si="351"/>
        <v>4</v>
      </c>
      <c r="BW80" s="71" t="str">
        <f t="shared" si="343"/>
        <v>Pavel Datsyuk</v>
      </c>
      <c r="BX80" s="73">
        <f t="shared" si="344"/>
        <v>8.0925106912173899</v>
      </c>
      <c r="BY80" s="235">
        <f t="shared" si="357"/>
        <v>5</v>
      </c>
      <c r="BZ80" s="187" t="str">
        <f t="shared" si="352"/>
        <v>Rick Nash</v>
      </c>
      <c r="CA80" s="177">
        <f t="shared" si="353"/>
        <v>7.0865160636861999</v>
      </c>
      <c r="CB80" s="38"/>
      <c r="CC80" s="41"/>
      <c r="CD80" s="41"/>
      <c r="CE80" s="41"/>
      <c r="CF80" s="41"/>
      <c r="CG80" s="41"/>
      <c r="CH80" s="41"/>
      <c r="CI80" s="41"/>
      <c r="CJ80" s="41"/>
      <c r="CK80" s="41"/>
      <c r="CL80" s="41"/>
      <c r="CM80" s="41"/>
    </row>
    <row r="81" spans="1:91" ht="16.5" customHeight="1" x14ac:dyDescent="0.2">
      <c r="A81" s="427" t="s">
        <v>96</v>
      </c>
      <c r="B81" s="294">
        <v>82</v>
      </c>
      <c r="C81" s="295">
        <v>77</v>
      </c>
      <c r="D81" s="296">
        <v>48</v>
      </c>
      <c r="E81" s="297">
        <v>31</v>
      </c>
      <c r="F81" s="298">
        <v>25</v>
      </c>
      <c r="G81" s="47">
        <v>17</v>
      </c>
      <c r="H81" s="299">
        <f t="shared" si="299"/>
        <v>29.109756097560975</v>
      </c>
      <c r="I81" s="300">
        <f t="shared" si="300"/>
        <v>25</v>
      </c>
      <c r="J81" s="300">
        <f t="shared" si="301"/>
        <v>27.270833333333336</v>
      </c>
      <c r="K81" s="303">
        <f t="shared" si="302"/>
        <v>11.067243067348981</v>
      </c>
      <c r="L81" s="303">
        <f t="shared" si="303"/>
        <v>9.1012268862948247</v>
      </c>
      <c r="M81" s="303">
        <f t="shared" si="304"/>
        <v>9.4865586201975276</v>
      </c>
      <c r="N81" s="54">
        <f t="shared" si="305"/>
        <v>3.4336552810894396</v>
      </c>
      <c r="O81" s="54">
        <f t="shared" si="306"/>
        <v>1.6938194788874172</v>
      </c>
      <c r="P81" s="54">
        <f t="shared" si="307"/>
        <v>2.2401818086033245</v>
      </c>
      <c r="Q81" s="298">
        <v>68</v>
      </c>
      <c r="R81" s="298">
        <v>49</v>
      </c>
      <c r="S81" s="47">
        <v>43</v>
      </c>
      <c r="T81" s="307">
        <f t="shared" si="308"/>
        <v>63.853658536585364</v>
      </c>
      <c r="U81" s="308">
        <f t="shared" si="309"/>
        <v>49</v>
      </c>
      <c r="V81" s="308">
        <f t="shared" si="310"/>
        <v>68.979166666666671</v>
      </c>
      <c r="W81" s="284">
        <f t="shared" si="311"/>
        <v>13.826946928546297</v>
      </c>
      <c r="X81" s="284">
        <f t="shared" si="312"/>
        <v>10.72048720738886</v>
      </c>
      <c r="Y81" s="284">
        <f t="shared" si="313"/>
        <v>13.644152442843748</v>
      </c>
      <c r="Z81" s="312">
        <f t="shared" si="314"/>
        <v>6.1933591422867558</v>
      </c>
      <c r="AA81" s="312">
        <f t="shared" si="315"/>
        <v>3.3130797999814527</v>
      </c>
      <c r="AB81" s="312">
        <f t="shared" si="316"/>
        <v>6.3977756312495444</v>
      </c>
      <c r="AC81" s="298">
        <v>41</v>
      </c>
      <c r="AD81" s="298">
        <v>16</v>
      </c>
      <c r="AE81" s="47">
        <v>20</v>
      </c>
      <c r="AF81" s="307">
        <f t="shared" si="317"/>
        <v>38.5</v>
      </c>
      <c r="AG81" s="308">
        <f t="shared" si="318"/>
        <v>16</v>
      </c>
      <c r="AH81" s="308">
        <f t="shared" si="319"/>
        <v>32.083333333333336</v>
      </c>
      <c r="AI81" s="284">
        <f t="shared" si="320"/>
        <v>16.484973139710895</v>
      </c>
      <c r="AJ81" s="284">
        <f t="shared" si="321"/>
        <v>7.0337711648652679</v>
      </c>
      <c r="AK81" s="284">
        <f t="shared" si="322"/>
        <v>11.770440600080347</v>
      </c>
      <c r="AL81" s="312">
        <f t="shared" si="323"/>
        <v>8.851385353451354</v>
      </c>
      <c r="AM81" s="312">
        <f t="shared" si="324"/>
        <v>-0.37363624254213956</v>
      </c>
      <c r="AN81" s="312">
        <f t="shared" si="325"/>
        <v>4.5240637884861439</v>
      </c>
      <c r="AO81" s="298">
        <v>254</v>
      </c>
      <c r="AP81" s="298">
        <v>185</v>
      </c>
      <c r="AQ81" s="47">
        <v>112</v>
      </c>
      <c r="AR81" s="307">
        <f t="shared" si="326"/>
        <v>238.51219512195124</v>
      </c>
      <c r="AS81" s="308">
        <f t="shared" si="327"/>
        <v>185</v>
      </c>
      <c r="AT81" s="308">
        <f t="shared" si="328"/>
        <v>179.66666666666669</v>
      </c>
      <c r="AU81" s="284">
        <f t="shared" si="329"/>
        <v>9.2415397077420209</v>
      </c>
      <c r="AV81" s="284">
        <f t="shared" si="330"/>
        <v>6.9774583971812163</v>
      </c>
      <c r="AW81" s="284">
        <f t="shared" si="331"/>
        <v>6.6190934937931871</v>
      </c>
      <c r="AX81" s="312">
        <f t="shared" si="332"/>
        <v>1.6079519214824796</v>
      </c>
      <c r="AY81" s="312">
        <f t="shared" si="333"/>
        <v>-0.42994901022619114</v>
      </c>
      <c r="AZ81" s="312">
        <f t="shared" si="334"/>
        <v>-0.62728331780101598</v>
      </c>
      <c r="BA81" s="315">
        <f t="shared" si="335"/>
        <v>20.086351698310029</v>
      </c>
      <c r="BB81" s="315">
        <f t="shared" si="336"/>
        <v>4.2033140261005393</v>
      </c>
      <c r="BC81" s="40">
        <f t="shared" si="337"/>
        <v>12.534737910537997</v>
      </c>
      <c r="BD81" s="122">
        <f t="shared" si="338"/>
        <v>36.824403634948567</v>
      </c>
      <c r="BE81" s="287">
        <f t="shared" si="283"/>
        <v>12.274801211649523</v>
      </c>
      <c r="BF81" s="112" t="str">
        <f t="shared" si="346"/>
        <v>Martin St.Louis</v>
      </c>
      <c r="BG81" s="125"/>
      <c r="BH81" s="405">
        <f t="shared" si="347"/>
        <v>2</v>
      </c>
      <c r="BI81" s="65" t="str">
        <f t="shared" si="339"/>
        <v>Martin St.Louis</v>
      </c>
      <c r="BJ81" s="114">
        <f t="shared" si="340"/>
        <v>12.534737910537997</v>
      </c>
      <c r="BK81" s="235">
        <f t="shared" si="354"/>
        <v>6</v>
      </c>
      <c r="BL81" s="226" t="str">
        <f t="shared" ref="BL81:BM81" si="360">VLOOKUP(BK81,BH$76:BJ$90,2,FALSE)</f>
        <v>Zach Parise</v>
      </c>
      <c r="BM81" s="177">
        <f t="shared" si="360"/>
        <v>5.8120149665746474</v>
      </c>
      <c r="BN81" s="81"/>
      <c r="BO81" s="83">
        <f t="shared" si="349"/>
        <v>2</v>
      </c>
      <c r="BP81" s="65" t="str">
        <f t="shared" si="341"/>
        <v>Martin St.Louis</v>
      </c>
      <c r="BQ81" s="105">
        <f t="shared" si="342"/>
        <v>36.824403634948567</v>
      </c>
      <c r="BR81" s="235">
        <f t="shared" si="356"/>
        <v>6</v>
      </c>
      <c r="BS81" s="187" t="str">
        <f t="shared" si="350"/>
        <v>Joe Thornton</v>
      </c>
      <c r="BT81" s="177">
        <f t="shared" si="350"/>
        <v>12.958303108972258</v>
      </c>
      <c r="BU81" s="84"/>
      <c r="BV81" s="203">
        <f t="shared" si="351"/>
        <v>2</v>
      </c>
      <c r="BW81" s="71" t="str">
        <f t="shared" si="343"/>
        <v>Martin St.Louis</v>
      </c>
      <c r="BX81" s="73">
        <f t="shared" si="344"/>
        <v>12.274801211649523</v>
      </c>
      <c r="BY81" s="235">
        <f t="shared" si="357"/>
        <v>6</v>
      </c>
      <c r="BZ81" s="187" t="str">
        <f t="shared" si="352"/>
        <v>Joe Thornton</v>
      </c>
      <c r="CA81" s="177">
        <f t="shared" si="353"/>
        <v>4.3194343696574196</v>
      </c>
      <c r="CB81" s="38"/>
      <c r="CC81" s="41"/>
      <c r="CD81" s="41"/>
      <c r="CE81" s="41"/>
      <c r="CF81" s="41"/>
      <c r="CG81" s="41"/>
      <c r="CH81" s="41"/>
      <c r="CI81" s="41"/>
      <c r="CJ81" s="41"/>
      <c r="CK81" s="41"/>
      <c r="CL81" s="41"/>
      <c r="CM81" s="41"/>
    </row>
    <row r="82" spans="1:91" ht="16.5" customHeight="1" x14ac:dyDescent="0.2">
      <c r="A82" s="427" t="s">
        <v>101</v>
      </c>
      <c r="B82" s="294">
        <v>80</v>
      </c>
      <c r="C82" s="295">
        <v>82</v>
      </c>
      <c r="D82" s="296">
        <v>48</v>
      </c>
      <c r="E82" s="297">
        <v>21</v>
      </c>
      <c r="F82" s="298">
        <v>18</v>
      </c>
      <c r="G82" s="47">
        <v>7</v>
      </c>
      <c r="H82" s="299">
        <f t="shared" si="299"/>
        <v>20.212500000000002</v>
      </c>
      <c r="I82" s="300">
        <f t="shared" si="300"/>
        <v>16.902439024390244</v>
      </c>
      <c r="J82" s="300">
        <f t="shared" si="301"/>
        <v>11.229166666666668</v>
      </c>
      <c r="K82" s="303">
        <f t="shared" si="302"/>
        <v>7.6845937749898994</v>
      </c>
      <c r="L82" s="303">
        <f t="shared" si="303"/>
        <v>6.153317299709574</v>
      </c>
      <c r="M82" s="303">
        <f t="shared" si="304"/>
        <v>3.9062300200813351</v>
      </c>
      <c r="N82" s="54">
        <f t="shared" si="305"/>
        <v>5.1005988730357998E-2</v>
      </c>
      <c r="O82" s="54">
        <f t="shared" si="306"/>
        <v>-1.2540901076978335</v>
      </c>
      <c r="P82" s="54">
        <f t="shared" si="307"/>
        <v>-3.340146791512868</v>
      </c>
      <c r="Q82" s="298">
        <v>49</v>
      </c>
      <c r="R82" s="298">
        <v>59</v>
      </c>
      <c r="S82" s="47">
        <v>33</v>
      </c>
      <c r="T82" s="307">
        <f t="shared" si="308"/>
        <v>47.162500000000001</v>
      </c>
      <c r="U82" s="308">
        <f t="shared" si="309"/>
        <v>55.40243902439024</v>
      </c>
      <c r="V82" s="308">
        <f t="shared" si="310"/>
        <v>52.9375</v>
      </c>
      <c r="W82" s="284">
        <f t="shared" si="311"/>
        <v>10.212623668915262</v>
      </c>
      <c r="X82" s="284">
        <f t="shared" si="312"/>
        <v>12.121247731002388</v>
      </c>
      <c r="Y82" s="284">
        <f t="shared" si="313"/>
        <v>10.471093735205667</v>
      </c>
      <c r="Z82" s="312">
        <f t="shared" si="314"/>
        <v>2.5790358826557203</v>
      </c>
      <c r="AA82" s="312">
        <f t="shared" si="315"/>
        <v>4.7138403235949804</v>
      </c>
      <c r="AB82" s="312">
        <f t="shared" si="316"/>
        <v>3.2247169236114637</v>
      </c>
      <c r="AC82" s="298">
        <v>33</v>
      </c>
      <c r="AD82" s="298">
        <v>23</v>
      </c>
      <c r="AE82" s="47">
        <v>21</v>
      </c>
      <c r="AF82" s="307">
        <f t="shared" si="317"/>
        <v>31.762499999999999</v>
      </c>
      <c r="AG82" s="308">
        <f t="shared" si="318"/>
        <v>21.59756097560976</v>
      </c>
      <c r="AH82" s="308">
        <f t="shared" si="319"/>
        <v>33.6875</v>
      </c>
      <c r="AI82" s="284">
        <f t="shared" si="320"/>
        <v>13.60010284026149</v>
      </c>
      <c r="AJ82" s="284">
        <f t="shared" si="321"/>
        <v>9.4945188513539573</v>
      </c>
      <c r="AK82" s="284">
        <f t="shared" si="322"/>
        <v>12.358962630084363</v>
      </c>
      <c r="AL82" s="312">
        <f t="shared" si="323"/>
        <v>5.9665150540019489</v>
      </c>
      <c r="AM82" s="312">
        <f t="shared" si="324"/>
        <v>2.0871114439465499</v>
      </c>
      <c r="AN82" s="312">
        <f t="shared" si="325"/>
        <v>5.1125858184901602</v>
      </c>
      <c r="AO82" s="298">
        <v>149</v>
      </c>
      <c r="AP82" s="298">
        <v>156</v>
      </c>
      <c r="AQ82" s="47">
        <v>85</v>
      </c>
      <c r="AR82" s="307">
        <f t="shared" si="326"/>
        <v>143.41249999999999</v>
      </c>
      <c r="AS82" s="308">
        <f t="shared" si="327"/>
        <v>146.48780487804876</v>
      </c>
      <c r="AT82" s="308">
        <f t="shared" si="328"/>
        <v>136.35416666666666</v>
      </c>
      <c r="AU82" s="284">
        <f t="shared" si="329"/>
        <v>5.5567486293893698</v>
      </c>
      <c r="AV82" s="284">
        <f t="shared" si="330"/>
        <v>5.5249327796269458</v>
      </c>
      <c r="AW82" s="284">
        <f t="shared" si="331"/>
        <v>5.0234191693966146</v>
      </c>
      <c r="AX82" s="312">
        <f t="shared" si="332"/>
        <v>-2.0768391568701716</v>
      </c>
      <c r="AY82" s="312">
        <f t="shared" si="333"/>
        <v>-1.8824746277804616</v>
      </c>
      <c r="AZ82" s="312">
        <f t="shared" si="334"/>
        <v>-2.2229576421975885</v>
      </c>
      <c r="BA82" s="315">
        <f t="shared" si="335"/>
        <v>6.5197177685178556</v>
      </c>
      <c r="BB82" s="315">
        <f t="shared" si="336"/>
        <v>3.6643870320632352</v>
      </c>
      <c r="BC82" s="40">
        <f t="shared" si="337"/>
        <v>2.7741983083911674</v>
      </c>
      <c r="BD82" s="122">
        <f t="shared" si="338"/>
        <v>12.958303108972258</v>
      </c>
      <c r="BE82" s="287">
        <f t="shared" si="283"/>
        <v>4.3194343696574196</v>
      </c>
      <c r="BF82" s="112" t="str">
        <f t="shared" si="346"/>
        <v>Joe Thornton</v>
      </c>
      <c r="BG82" s="125"/>
      <c r="BH82" s="405">
        <f t="shared" si="347"/>
        <v>8</v>
      </c>
      <c r="BI82" s="65" t="str">
        <f t="shared" si="339"/>
        <v>Joe Thornton</v>
      </c>
      <c r="BJ82" s="114">
        <f t="shared" si="340"/>
        <v>2.7741983083911674</v>
      </c>
      <c r="BK82" s="235">
        <f t="shared" si="354"/>
        <v>7</v>
      </c>
      <c r="BL82" s="226" t="str">
        <f t="shared" ref="BL82:BM82" si="361">VLOOKUP(BK82,BH$76:BJ$90,2,FALSE)</f>
        <v>Ray Whitney</v>
      </c>
      <c r="BM82" s="177">
        <f t="shared" si="361"/>
        <v>4.8789015563204465</v>
      </c>
      <c r="BN82" s="81"/>
      <c r="BO82" s="83">
        <f t="shared" si="349"/>
        <v>6</v>
      </c>
      <c r="BP82" s="65" t="str">
        <f t="shared" si="341"/>
        <v>Joe Thornton</v>
      </c>
      <c r="BQ82" s="105">
        <f t="shared" si="342"/>
        <v>12.958303108972258</v>
      </c>
      <c r="BR82" s="235">
        <f t="shared" si="356"/>
        <v>7</v>
      </c>
      <c r="BS82" s="187" t="str">
        <f t="shared" si="350"/>
        <v>Marian Gaborik</v>
      </c>
      <c r="BT82" s="177">
        <f t="shared" si="350"/>
        <v>11.851236999000282</v>
      </c>
      <c r="BU82" s="84"/>
      <c r="BV82" s="203">
        <f t="shared" si="351"/>
        <v>6</v>
      </c>
      <c r="BW82" s="71" t="str">
        <f t="shared" si="343"/>
        <v>Joe Thornton</v>
      </c>
      <c r="BX82" s="73">
        <f t="shared" si="344"/>
        <v>4.3194343696574196</v>
      </c>
      <c r="BY82" s="235">
        <f t="shared" si="357"/>
        <v>7</v>
      </c>
      <c r="BZ82" s="187" t="str">
        <f t="shared" si="352"/>
        <v>Marian Gaborik</v>
      </c>
      <c r="CA82" s="177">
        <f t="shared" si="353"/>
        <v>3.9504123330000938</v>
      </c>
      <c r="CB82" s="38"/>
      <c r="CC82" s="41"/>
      <c r="CD82" s="41"/>
      <c r="CE82" s="41"/>
      <c r="CF82" s="41"/>
      <c r="CG82" s="41"/>
      <c r="CH82" s="41"/>
      <c r="CI82" s="41"/>
      <c r="CJ82" s="41"/>
      <c r="CK82" s="41"/>
      <c r="CL82" s="41"/>
      <c r="CM82" s="41"/>
    </row>
    <row r="83" spans="1:91" ht="16.5" customHeight="1" x14ac:dyDescent="0.2">
      <c r="A83" s="427" t="s">
        <v>103</v>
      </c>
      <c r="B83" s="294">
        <v>62</v>
      </c>
      <c r="C83" s="295">
        <v>82</v>
      </c>
      <c r="D83" s="296">
        <v>47</v>
      </c>
      <c r="E83" s="297">
        <v>22</v>
      </c>
      <c r="F83" s="298">
        <v>41</v>
      </c>
      <c r="G83" s="47">
        <v>12</v>
      </c>
      <c r="H83" s="299">
        <f t="shared" si="299"/>
        <v>27.322580645161292</v>
      </c>
      <c r="I83" s="300">
        <f t="shared" si="300"/>
        <v>38.5</v>
      </c>
      <c r="J83" s="300">
        <f t="shared" si="301"/>
        <v>19.659574468085104</v>
      </c>
      <c r="K83" s="303">
        <f t="shared" si="302"/>
        <v>10.38777653147636</v>
      </c>
      <c r="L83" s="303">
        <f t="shared" si="303"/>
        <v>14.015889404894029</v>
      </c>
      <c r="M83" s="303">
        <f t="shared" si="304"/>
        <v>6.8388707950360139</v>
      </c>
      <c r="N83" s="54">
        <f t="shared" si="305"/>
        <v>2.754188745216819</v>
      </c>
      <c r="O83" s="54">
        <f t="shared" si="306"/>
        <v>6.6084819974866216</v>
      </c>
      <c r="P83" s="54">
        <f t="shared" si="307"/>
        <v>-0.40750601655818919</v>
      </c>
      <c r="Q83" s="298">
        <v>26</v>
      </c>
      <c r="R83" s="298">
        <v>35</v>
      </c>
      <c r="S83" s="47">
        <v>15</v>
      </c>
      <c r="T83" s="307">
        <f t="shared" si="308"/>
        <v>32.29032258064516</v>
      </c>
      <c r="U83" s="308">
        <f t="shared" si="309"/>
        <v>32.865853658536587</v>
      </c>
      <c r="V83" s="308">
        <f t="shared" si="310"/>
        <v>24.574468085106385</v>
      </c>
      <c r="W83" s="284">
        <f t="shared" si="311"/>
        <v>6.9921847371111729</v>
      </c>
      <c r="X83" s="284">
        <f t="shared" si="312"/>
        <v>7.1905706878827731</v>
      </c>
      <c r="Y83" s="284">
        <f t="shared" si="313"/>
        <v>4.860855892551954</v>
      </c>
      <c r="Z83" s="312">
        <f t="shared" si="314"/>
        <v>-0.64140304914836843</v>
      </c>
      <c r="AA83" s="312">
        <f t="shared" si="315"/>
        <v>-0.21683671952463435</v>
      </c>
      <c r="AB83" s="312">
        <f t="shared" si="316"/>
        <v>-2.3855209190422491</v>
      </c>
      <c r="AC83" s="298">
        <v>16</v>
      </c>
      <c r="AD83" s="298">
        <v>21</v>
      </c>
      <c r="AE83" s="47">
        <v>9</v>
      </c>
      <c r="AF83" s="307">
        <f t="shared" si="317"/>
        <v>19.870967741935484</v>
      </c>
      <c r="AG83" s="308">
        <f t="shared" si="318"/>
        <v>19.719512195121951</v>
      </c>
      <c r="AH83" s="308">
        <f t="shared" si="319"/>
        <v>14.74468085106383</v>
      </c>
      <c r="AI83" s="284">
        <f t="shared" si="320"/>
        <v>8.5083732333991726</v>
      </c>
      <c r="AJ83" s="284">
        <f t="shared" si="321"/>
        <v>8.6689085164536124</v>
      </c>
      <c r="AK83" s="284">
        <f t="shared" si="322"/>
        <v>5.4093939779092652</v>
      </c>
      <c r="AL83" s="312">
        <f t="shared" si="323"/>
        <v>0.87478544713963124</v>
      </c>
      <c r="AM83" s="312">
        <f t="shared" si="324"/>
        <v>1.2615011090462049</v>
      </c>
      <c r="AN83" s="312">
        <f t="shared" si="325"/>
        <v>-1.8369828336849379</v>
      </c>
      <c r="AO83" s="298">
        <v>192</v>
      </c>
      <c r="AP83" s="298">
        <v>276</v>
      </c>
      <c r="AQ83" s="47">
        <v>151</v>
      </c>
      <c r="AR83" s="307">
        <f t="shared" si="326"/>
        <v>238.45161290322579</v>
      </c>
      <c r="AS83" s="308">
        <f t="shared" si="327"/>
        <v>259.17073170731709</v>
      </c>
      <c r="AT83" s="308">
        <f t="shared" si="328"/>
        <v>247.38297872340425</v>
      </c>
      <c r="AU83" s="284">
        <f t="shared" si="329"/>
        <v>9.2391923519615418</v>
      </c>
      <c r="AV83" s="284">
        <f t="shared" si="330"/>
        <v>9.7748810716476751</v>
      </c>
      <c r="AW83" s="284">
        <f t="shared" si="331"/>
        <v>9.1138278197213189</v>
      </c>
      <c r="AX83" s="312">
        <f t="shared" si="332"/>
        <v>1.6056045657020004</v>
      </c>
      <c r="AY83" s="312">
        <f t="shared" si="333"/>
        <v>2.3674736642402676</v>
      </c>
      <c r="AZ83" s="312">
        <f t="shared" si="334"/>
        <v>1.8674510081271158</v>
      </c>
      <c r="BA83" s="315">
        <f t="shared" si="335"/>
        <v>4.5931757089100822</v>
      </c>
      <c r="BB83" s="315">
        <f t="shared" si="336"/>
        <v>10.020620051248461</v>
      </c>
      <c r="BC83" s="40">
        <f t="shared" si="337"/>
        <v>-2.7625587611582603</v>
      </c>
      <c r="BD83" s="122">
        <f t="shared" si="338"/>
        <v>11.851236999000282</v>
      </c>
      <c r="BE83" s="287">
        <f t="shared" si="283"/>
        <v>3.9504123330000938</v>
      </c>
      <c r="BF83" s="112" t="str">
        <f t="shared" si="346"/>
        <v>Marian Gaborik</v>
      </c>
      <c r="BG83" s="125"/>
      <c r="BH83" s="405">
        <f t="shared" si="347"/>
        <v>14</v>
      </c>
      <c r="BI83" s="65" t="str">
        <f t="shared" si="339"/>
        <v>Marian Gaborik</v>
      </c>
      <c r="BJ83" s="114">
        <f t="shared" si="340"/>
        <v>-2.7625587611582603</v>
      </c>
      <c r="BK83" s="235">
        <f t="shared" si="354"/>
        <v>8</v>
      </c>
      <c r="BL83" s="226" t="str">
        <f t="shared" ref="BL83:BM83" si="362">VLOOKUP(BK83,BH$76:BJ$90,2,FALSE)</f>
        <v>Joe Thornton</v>
      </c>
      <c r="BM83" s="177">
        <f t="shared" si="362"/>
        <v>2.7741983083911674</v>
      </c>
      <c r="BN83" s="81"/>
      <c r="BO83" s="83">
        <f t="shared" si="349"/>
        <v>7</v>
      </c>
      <c r="BP83" s="65" t="str">
        <f t="shared" si="341"/>
        <v>Marian Gaborik</v>
      </c>
      <c r="BQ83" s="105">
        <f t="shared" si="342"/>
        <v>11.851236999000282</v>
      </c>
      <c r="BR83" s="235">
        <f t="shared" si="356"/>
        <v>8</v>
      </c>
      <c r="BS83" s="187" t="str">
        <f t="shared" si="350"/>
        <v>Ray Whitney</v>
      </c>
      <c r="BT83" s="177">
        <f t="shared" si="350"/>
        <v>11.779478617788342</v>
      </c>
      <c r="BU83" s="84"/>
      <c r="BV83" s="203">
        <f t="shared" si="351"/>
        <v>7</v>
      </c>
      <c r="BW83" s="71" t="str">
        <f t="shared" si="343"/>
        <v>Marian Gaborik</v>
      </c>
      <c r="BX83" s="73">
        <f t="shared" si="344"/>
        <v>3.9504123330000938</v>
      </c>
      <c r="BY83" s="235">
        <f t="shared" si="357"/>
        <v>8</v>
      </c>
      <c r="BZ83" s="187" t="str">
        <f t="shared" si="352"/>
        <v>Ray Whitney</v>
      </c>
      <c r="CA83" s="177">
        <f t="shared" si="353"/>
        <v>3.9264928725961141</v>
      </c>
      <c r="CB83" s="38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</row>
    <row r="84" spans="1:91" ht="16.5" customHeight="1" x14ac:dyDescent="0.2">
      <c r="A84" s="427" t="s">
        <v>98</v>
      </c>
      <c r="B84" s="294">
        <v>66</v>
      </c>
      <c r="C84" s="295">
        <v>82</v>
      </c>
      <c r="D84" s="296">
        <v>48</v>
      </c>
      <c r="E84" s="297">
        <v>23</v>
      </c>
      <c r="F84" s="298">
        <v>26</v>
      </c>
      <c r="G84" s="47">
        <v>22</v>
      </c>
      <c r="H84" s="299">
        <f t="shared" si="299"/>
        <v>26.833333333333336</v>
      </c>
      <c r="I84" s="300">
        <f t="shared" si="300"/>
        <v>24.414634146341463</v>
      </c>
      <c r="J84" s="300">
        <f t="shared" si="301"/>
        <v>35.291666666666664</v>
      </c>
      <c r="K84" s="303">
        <f t="shared" si="302"/>
        <v>10.201769513695103</v>
      </c>
      <c r="L84" s="303">
        <f t="shared" si="303"/>
        <v>8.8881249884693858</v>
      </c>
      <c r="M84" s="303">
        <f t="shared" si="304"/>
        <v>12.276722920255622</v>
      </c>
      <c r="N84" s="54">
        <f t="shared" si="305"/>
        <v>2.5681817274355616</v>
      </c>
      <c r="O84" s="54">
        <f t="shared" si="306"/>
        <v>1.4807175810619784</v>
      </c>
      <c r="P84" s="54">
        <f t="shared" si="307"/>
        <v>5.0303461086614192</v>
      </c>
      <c r="Q84" s="298">
        <v>25</v>
      </c>
      <c r="R84" s="298">
        <v>25</v>
      </c>
      <c r="S84" s="47">
        <v>30</v>
      </c>
      <c r="T84" s="307">
        <f t="shared" si="308"/>
        <v>29.166666666666668</v>
      </c>
      <c r="U84" s="308">
        <f t="shared" si="309"/>
        <v>23.475609756097562</v>
      </c>
      <c r="V84" s="308">
        <f t="shared" si="310"/>
        <v>48.125</v>
      </c>
      <c r="W84" s="284">
        <f t="shared" si="311"/>
        <v>6.3157845818894636</v>
      </c>
      <c r="X84" s="284">
        <f t="shared" si="312"/>
        <v>5.136121919916266</v>
      </c>
      <c r="Y84" s="284">
        <f t="shared" si="313"/>
        <v>9.5191761229142422</v>
      </c>
      <c r="Z84" s="312">
        <f t="shared" si="314"/>
        <v>-1.3178032043700778</v>
      </c>
      <c r="AA84" s="312">
        <f t="shared" si="315"/>
        <v>-2.2712854874911415</v>
      </c>
      <c r="AB84" s="312">
        <f t="shared" si="316"/>
        <v>2.2727993113200391</v>
      </c>
      <c r="AC84" s="298">
        <v>11</v>
      </c>
      <c r="AD84" s="298">
        <v>18</v>
      </c>
      <c r="AE84" s="47">
        <v>16</v>
      </c>
      <c r="AF84" s="307">
        <f t="shared" si="317"/>
        <v>12.833333333333332</v>
      </c>
      <c r="AG84" s="308">
        <f t="shared" si="318"/>
        <v>16.902439024390244</v>
      </c>
      <c r="AH84" s="308">
        <f t="shared" si="319"/>
        <v>25.666666666666664</v>
      </c>
      <c r="AI84" s="284">
        <f t="shared" si="320"/>
        <v>5.4949910465702985</v>
      </c>
      <c r="AJ84" s="284">
        <f t="shared" si="321"/>
        <v>7.4304930141030949</v>
      </c>
      <c r="AK84" s="284">
        <f t="shared" si="322"/>
        <v>9.4163524800642762</v>
      </c>
      <c r="AL84" s="312">
        <f t="shared" si="323"/>
        <v>-2.1385967396892429</v>
      </c>
      <c r="AM84" s="312">
        <f t="shared" si="324"/>
        <v>2.3085606695687488E-2</v>
      </c>
      <c r="AN84" s="312">
        <f t="shared" si="325"/>
        <v>2.1699756684700731</v>
      </c>
      <c r="AO84" s="298">
        <v>133</v>
      </c>
      <c r="AP84" s="298">
        <v>230</v>
      </c>
      <c r="AQ84" s="47">
        <v>113</v>
      </c>
      <c r="AR84" s="307">
        <f t="shared" si="326"/>
        <v>155.16666666666666</v>
      </c>
      <c r="AS84" s="308">
        <f t="shared" si="327"/>
        <v>215.97560975609755</v>
      </c>
      <c r="AT84" s="308">
        <f t="shared" si="328"/>
        <v>181.27083333333331</v>
      </c>
      <c r="AU84" s="284">
        <f t="shared" si="329"/>
        <v>6.0121827757477018</v>
      </c>
      <c r="AV84" s="284">
        <f t="shared" si="330"/>
        <v>8.1457342263730634</v>
      </c>
      <c r="AW84" s="284">
        <f t="shared" si="331"/>
        <v>6.6781925428449105</v>
      </c>
      <c r="AX84" s="312">
        <f t="shared" si="332"/>
        <v>-1.6214050105118396</v>
      </c>
      <c r="AY84" s="312">
        <f t="shared" si="333"/>
        <v>0.738326818965656</v>
      </c>
      <c r="AZ84" s="312">
        <f t="shared" si="334"/>
        <v>-0.56818426874929262</v>
      </c>
      <c r="BA84" s="315">
        <f t="shared" si="335"/>
        <v>-2.5096232271355987</v>
      </c>
      <c r="BB84" s="315">
        <f t="shared" si="336"/>
        <v>-2.9155480767819597E-2</v>
      </c>
      <c r="BC84" s="40">
        <f t="shared" si="337"/>
        <v>8.9049368197022396</v>
      </c>
      <c r="BD84" s="122">
        <f t="shared" si="338"/>
        <v>6.3661581117988213</v>
      </c>
      <c r="BE84" s="287">
        <f t="shared" si="283"/>
        <v>2.1220527039329404</v>
      </c>
      <c r="BF84" s="112" t="str">
        <f t="shared" si="346"/>
        <v>Chris Kunitz</v>
      </c>
      <c r="BG84" s="125"/>
      <c r="BH84" s="405">
        <f t="shared" si="347"/>
        <v>3</v>
      </c>
      <c r="BI84" s="65" t="str">
        <f t="shared" si="339"/>
        <v>Chris Kunitz</v>
      </c>
      <c r="BJ84" s="114">
        <f t="shared" si="340"/>
        <v>8.9049368197022396</v>
      </c>
      <c r="BK84" s="235">
        <f t="shared" si="354"/>
        <v>9</v>
      </c>
      <c r="BL84" s="226" t="str">
        <f t="shared" ref="BL84:BM84" si="363">VLOOKUP(BK84,BH$76:BJ$90,2,FALSE)</f>
        <v>Corey Perry</v>
      </c>
      <c r="BM84" s="177">
        <f t="shared" si="363"/>
        <v>2.0877452243961514</v>
      </c>
      <c r="BN84" s="81"/>
      <c r="BO84" s="83">
        <f t="shared" si="349"/>
        <v>9</v>
      </c>
      <c r="BP84" s="65" t="str">
        <f t="shared" si="341"/>
        <v>Chris Kunitz</v>
      </c>
      <c r="BQ84" s="105">
        <f t="shared" si="342"/>
        <v>6.3661581117988213</v>
      </c>
      <c r="BR84" s="235">
        <f t="shared" si="356"/>
        <v>9</v>
      </c>
      <c r="BS84" s="187" t="str">
        <f t="shared" si="350"/>
        <v>Chris Kunitz</v>
      </c>
      <c r="BT84" s="177">
        <f t="shared" si="350"/>
        <v>6.3661581117988213</v>
      </c>
      <c r="BU84" s="84"/>
      <c r="BV84" s="203">
        <f t="shared" si="351"/>
        <v>9</v>
      </c>
      <c r="BW84" s="71" t="str">
        <f t="shared" si="343"/>
        <v>Chris Kunitz</v>
      </c>
      <c r="BX84" s="73">
        <f t="shared" si="344"/>
        <v>2.1220527039329404</v>
      </c>
      <c r="BY84" s="235">
        <f t="shared" si="357"/>
        <v>9</v>
      </c>
      <c r="BZ84" s="187" t="str">
        <f t="shared" si="352"/>
        <v>Chris Kunitz</v>
      </c>
      <c r="CA84" s="177">
        <f t="shared" si="353"/>
        <v>2.1220527039329404</v>
      </c>
      <c r="CB84" s="38"/>
      <c r="CC84" s="41"/>
      <c r="CD84" s="41"/>
      <c r="CE84" s="41"/>
      <c r="CF84" s="41"/>
      <c r="CG84" s="41"/>
      <c r="CH84" s="41"/>
      <c r="CI84" s="41"/>
      <c r="CJ84" s="41"/>
      <c r="CK84" s="41"/>
      <c r="CL84" s="41"/>
      <c r="CM84" s="41"/>
    </row>
    <row r="85" spans="1:91" ht="16.5" customHeight="1" x14ac:dyDescent="0.2">
      <c r="A85" s="427" t="s">
        <v>104</v>
      </c>
      <c r="B85" s="294">
        <v>81</v>
      </c>
      <c r="C85" s="295">
        <v>82</v>
      </c>
      <c r="D85" s="296">
        <v>48</v>
      </c>
      <c r="E85" s="297">
        <v>29</v>
      </c>
      <c r="F85" s="298">
        <v>28</v>
      </c>
      <c r="G85" s="47">
        <v>18</v>
      </c>
      <c r="H85" s="299">
        <f t="shared" si="299"/>
        <v>27.567901234567898</v>
      </c>
      <c r="I85" s="300">
        <f t="shared" si="300"/>
        <v>26.292682926829269</v>
      </c>
      <c r="J85" s="300">
        <f t="shared" si="301"/>
        <v>28.875</v>
      </c>
      <c r="K85" s="303">
        <f t="shared" si="302"/>
        <v>10.481045007628785</v>
      </c>
      <c r="L85" s="303">
        <f t="shared" si="303"/>
        <v>9.5718269106593379</v>
      </c>
      <c r="M85" s="303">
        <f t="shared" si="304"/>
        <v>10.044591480209148</v>
      </c>
      <c r="N85" s="54">
        <f t="shared" si="305"/>
        <v>2.8474572213692433</v>
      </c>
      <c r="O85" s="54">
        <f t="shared" si="306"/>
        <v>2.1644195032519304</v>
      </c>
      <c r="P85" s="54">
        <f t="shared" si="307"/>
        <v>2.7982146686149445</v>
      </c>
      <c r="Q85" s="298">
        <v>30</v>
      </c>
      <c r="R85" s="298">
        <v>22</v>
      </c>
      <c r="S85" s="47">
        <v>28</v>
      </c>
      <c r="T85" s="307">
        <f t="shared" si="308"/>
        <v>28.518518518518515</v>
      </c>
      <c r="U85" s="308">
        <f t="shared" si="309"/>
        <v>20.658536585365855</v>
      </c>
      <c r="V85" s="308">
        <f t="shared" si="310"/>
        <v>44.916666666666671</v>
      </c>
      <c r="W85" s="284">
        <f t="shared" si="311"/>
        <v>6.1754338134030302</v>
      </c>
      <c r="X85" s="284">
        <f t="shared" si="312"/>
        <v>4.519787289526314</v>
      </c>
      <c r="Y85" s="284">
        <f t="shared" si="313"/>
        <v>8.8845643813866264</v>
      </c>
      <c r="Z85" s="312">
        <f t="shared" si="314"/>
        <v>-1.4581539728565112</v>
      </c>
      <c r="AA85" s="312">
        <f t="shared" si="315"/>
        <v>-2.8876201178810934</v>
      </c>
      <c r="AB85" s="312">
        <f t="shared" si="316"/>
        <v>1.6381875697924233</v>
      </c>
      <c r="AC85" s="298">
        <v>18</v>
      </c>
      <c r="AD85" s="298">
        <v>12</v>
      </c>
      <c r="AE85" s="47">
        <v>6</v>
      </c>
      <c r="AF85" s="307">
        <f t="shared" si="317"/>
        <v>17.111111111111111</v>
      </c>
      <c r="AG85" s="308">
        <f t="shared" si="318"/>
        <v>11.268292682926829</v>
      </c>
      <c r="AH85" s="308">
        <f t="shared" si="319"/>
        <v>9.625</v>
      </c>
      <c r="AI85" s="284">
        <f t="shared" si="320"/>
        <v>7.3266547287603982</v>
      </c>
      <c r="AJ85" s="284">
        <f t="shared" si="321"/>
        <v>4.9536620094020636</v>
      </c>
      <c r="AK85" s="284">
        <f t="shared" si="322"/>
        <v>3.5311321800241036</v>
      </c>
      <c r="AL85" s="312">
        <f t="shared" si="323"/>
        <v>-0.30693305749914312</v>
      </c>
      <c r="AM85" s="312">
        <f t="shared" si="324"/>
        <v>-2.4537453980053439</v>
      </c>
      <c r="AN85" s="312">
        <f t="shared" si="325"/>
        <v>-3.7152446315700995</v>
      </c>
      <c r="AO85" s="298">
        <v>195</v>
      </c>
      <c r="AP85" s="298">
        <v>265</v>
      </c>
      <c r="AQ85" s="47">
        <v>121</v>
      </c>
      <c r="AR85" s="307">
        <f t="shared" si="326"/>
        <v>185.37037037037038</v>
      </c>
      <c r="AS85" s="308">
        <f t="shared" si="327"/>
        <v>248.84146341463415</v>
      </c>
      <c r="AT85" s="308">
        <f t="shared" si="328"/>
        <v>194.10416666666669</v>
      </c>
      <c r="AU85" s="284">
        <f t="shared" si="329"/>
        <v>7.1824739927478811</v>
      </c>
      <c r="AV85" s="284">
        <f t="shared" si="330"/>
        <v>9.3853024782124415</v>
      </c>
      <c r="AW85" s="284">
        <f t="shared" si="331"/>
        <v>7.1509849352587116</v>
      </c>
      <c r="AX85" s="312">
        <f t="shared" si="332"/>
        <v>-0.45111379351166025</v>
      </c>
      <c r="AY85" s="312">
        <f t="shared" si="333"/>
        <v>1.977895070805034</v>
      </c>
      <c r="AZ85" s="312">
        <f t="shared" si="334"/>
        <v>-9.539187633549151E-2</v>
      </c>
      <c r="BA85" s="315">
        <f t="shared" si="335"/>
        <v>0.63125639750192875</v>
      </c>
      <c r="BB85" s="315">
        <f t="shared" si="336"/>
        <v>-1.1990509418294728</v>
      </c>
      <c r="BC85" s="40">
        <f t="shared" si="337"/>
        <v>0.62576573050177675</v>
      </c>
      <c r="BD85" s="122">
        <f t="shared" si="338"/>
        <v>5.7971186174232692E-2</v>
      </c>
      <c r="BE85" s="287">
        <f t="shared" si="283"/>
        <v>1.9323728724744232E-2</v>
      </c>
      <c r="BF85" s="112" t="str">
        <f t="shared" si="346"/>
        <v>Andrew Ladd</v>
      </c>
      <c r="BG85" s="125"/>
      <c r="BH85" s="405">
        <f t="shared" si="347"/>
        <v>11</v>
      </c>
      <c r="BI85" s="65" t="str">
        <f t="shared" si="339"/>
        <v>Andrew Ladd</v>
      </c>
      <c r="BJ85" s="114">
        <f t="shared" si="340"/>
        <v>0.62576573050177675</v>
      </c>
      <c r="BK85" s="235">
        <f t="shared" si="354"/>
        <v>10</v>
      </c>
      <c r="BL85" s="226" t="str">
        <f t="shared" ref="BL85:BM85" si="364">VLOOKUP(BK85,BH$76:BJ$90,2,FALSE)</f>
        <v>Micheal Cammalleri</v>
      </c>
      <c r="BM85" s="177">
        <f t="shared" si="364"/>
        <v>1.7117714932591142</v>
      </c>
      <c r="BN85" s="81"/>
      <c r="BO85" s="83">
        <f t="shared" si="349"/>
        <v>12</v>
      </c>
      <c r="BP85" s="65" t="str">
        <f t="shared" si="341"/>
        <v>Andrew Ladd</v>
      </c>
      <c r="BQ85" s="105">
        <f t="shared" si="342"/>
        <v>5.7971186174232692E-2</v>
      </c>
      <c r="BR85" s="235">
        <f t="shared" si="356"/>
        <v>10</v>
      </c>
      <c r="BS85" s="187" t="str">
        <f t="shared" si="350"/>
        <v>Zach Parise</v>
      </c>
      <c r="BT85" s="177">
        <f t="shared" si="350"/>
        <v>4.5936148571413664</v>
      </c>
      <c r="BU85" s="84"/>
      <c r="BV85" s="203">
        <f t="shared" si="351"/>
        <v>12</v>
      </c>
      <c r="BW85" s="71" t="str">
        <f t="shared" si="343"/>
        <v>Andrew Ladd</v>
      </c>
      <c r="BX85" s="73">
        <f t="shared" si="344"/>
        <v>1.9323728724744232E-2</v>
      </c>
      <c r="BY85" s="235">
        <f t="shared" si="357"/>
        <v>10</v>
      </c>
      <c r="BZ85" s="187" t="str">
        <f t="shared" si="352"/>
        <v>Zach Parise</v>
      </c>
      <c r="CA85" s="177">
        <f t="shared" si="353"/>
        <v>1.5312049523804552</v>
      </c>
      <c r="CB85" s="38"/>
      <c r="CC85" s="41"/>
      <c r="CD85" s="41"/>
      <c r="CE85" s="41"/>
      <c r="CF85" s="41"/>
      <c r="CG85" s="41"/>
      <c r="CH85" s="41"/>
      <c r="CI85" s="41"/>
      <c r="CJ85" s="41"/>
      <c r="CK85" s="41"/>
      <c r="CL85" s="41"/>
      <c r="CM85" s="41"/>
    </row>
    <row r="86" spans="1:91" ht="16.5" customHeight="1" x14ac:dyDescent="0.2">
      <c r="A86" s="427" t="s">
        <v>102</v>
      </c>
      <c r="B86" s="294">
        <v>75</v>
      </c>
      <c r="C86" s="295">
        <v>82</v>
      </c>
      <c r="D86" s="296">
        <v>32</v>
      </c>
      <c r="E86" s="297">
        <v>17</v>
      </c>
      <c r="F86" s="298">
        <v>24</v>
      </c>
      <c r="G86" s="47">
        <v>11</v>
      </c>
      <c r="H86" s="299">
        <f t="shared" si="299"/>
        <v>17.453333333333333</v>
      </c>
      <c r="I86" s="300">
        <f t="shared" si="300"/>
        <v>22.536585365853657</v>
      </c>
      <c r="J86" s="300">
        <f t="shared" si="301"/>
        <v>26.46875</v>
      </c>
      <c r="K86" s="303">
        <f t="shared" si="302"/>
        <v>6.6355857358642938</v>
      </c>
      <c r="L86" s="303">
        <f t="shared" si="303"/>
        <v>8.204423066279432</v>
      </c>
      <c r="M86" s="303">
        <f t="shared" si="304"/>
        <v>9.2075421901917167</v>
      </c>
      <c r="N86" s="54">
        <f t="shared" si="305"/>
        <v>-0.99800205039524759</v>
      </c>
      <c r="O86" s="54">
        <f t="shared" si="306"/>
        <v>0.79701565887202452</v>
      </c>
      <c r="P86" s="54">
        <f t="shared" si="307"/>
        <v>1.9611653785975136</v>
      </c>
      <c r="Q86" s="298">
        <v>40</v>
      </c>
      <c r="R86" s="298">
        <v>53</v>
      </c>
      <c r="S86" s="47">
        <v>18</v>
      </c>
      <c r="T86" s="307">
        <f t="shared" si="308"/>
        <v>41.066666666666663</v>
      </c>
      <c r="U86" s="308">
        <f t="shared" si="309"/>
        <v>49.768292682926834</v>
      </c>
      <c r="V86" s="308">
        <f t="shared" si="310"/>
        <v>43.3125</v>
      </c>
      <c r="W86" s="284">
        <f t="shared" si="311"/>
        <v>8.8926246913003624</v>
      </c>
      <c r="X86" s="284">
        <f t="shared" si="312"/>
        <v>10.888578470222486</v>
      </c>
      <c r="Y86" s="284">
        <f t="shared" si="313"/>
        <v>8.5672585106228176</v>
      </c>
      <c r="Z86" s="312">
        <f t="shared" si="314"/>
        <v>1.259036905040821</v>
      </c>
      <c r="AA86" s="312">
        <f t="shared" si="315"/>
        <v>3.4811710628150783</v>
      </c>
      <c r="AB86" s="312">
        <f t="shared" si="316"/>
        <v>1.3208816990286145</v>
      </c>
      <c r="AC86" s="298">
        <v>26</v>
      </c>
      <c r="AD86" s="298">
        <v>20</v>
      </c>
      <c r="AE86" s="47">
        <v>12</v>
      </c>
      <c r="AF86" s="307">
        <f t="shared" si="317"/>
        <v>26.693333333333335</v>
      </c>
      <c r="AG86" s="308">
        <f t="shared" si="318"/>
        <v>18.780487804878049</v>
      </c>
      <c r="AH86" s="308">
        <f t="shared" si="319"/>
        <v>28.875</v>
      </c>
      <c r="AI86" s="284">
        <f t="shared" si="320"/>
        <v>11.429581376866222</v>
      </c>
      <c r="AJ86" s="284">
        <f t="shared" si="321"/>
        <v>8.256103349003439</v>
      </c>
      <c r="AK86" s="284">
        <f t="shared" si="322"/>
        <v>10.593396540072311</v>
      </c>
      <c r="AL86" s="312">
        <f t="shared" si="323"/>
        <v>3.7959935906066811</v>
      </c>
      <c r="AM86" s="312">
        <f t="shared" si="324"/>
        <v>0.84869594159603157</v>
      </c>
      <c r="AN86" s="312">
        <f t="shared" si="325"/>
        <v>3.3470197284781076</v>
      </c>
      <c r="AO86" s="298">
        <v>156</v>
      </c>
      <c r="AP86" s="298">
        <v>185</v>
      </c>
      <c r="AQ86" s="47">
        <v>62</v>
      </c>
      <c r="AR86" s="307">
        <f t="shared" si="326"/>
        <v>160.16</v>
      </c>
      <c r="AS86" s="308">
        <f t="shared" si="327"/>
        <v>173.71951219512192</v>
      </c>
      <c r="AT86" s="308">
        <f t="shared" si="328"/>
        <v>149.1875</v>
      </c>
      <c r="AU86" s="284">
        <f t="shared" si="329"/>
        <v>6.205657529734169</v>
      </c>
      <c r="AV86" s="284">
        <f t="shared" si="330"/>
        <v>6.5520036168652878</v>
      </c>
      <c r="AW86" s="284">
        <f t="shared" si="331"/>
        <v>5.4962115618104139</v>
      </c>
      <c r="AX86" s="312">
        <f t="shared" si="332"/>
        <v>-1.4279302565253724</v>
      </c>
      <c r="AY86" s="312">
        <f t="shared" si="333"/>
        <v>-0.85540379054211968</v>
      </c>
      <c r="AZ86" s="312">
        <f t="shared" si="334"/>
        <v>-1.7501652497837892</v>
      </c>
      <c r="BA86" s="315">
        <f t="shared" si="335"/>
        <v>2.6290981887268821</v>
      </c>
      <c r="BB86" s="315">
        <f t="shared" si="336"/>
        <v>4.2714788727410147</v>
      </c>
      <c r="BC86" s="40">
        <f t="shared" si="337"/>
        <v>4.8789015563204465</v>
      </c>
      <c r="BD86" s="122">
        <f t="shared" si="338"/>
        <v>11.779478617788342</v>
      </c>
      <c r="BE86" s="287">
        <f t="shared" si="283"/>
        <v>3.9264928725961141</v>
      </c>
      <c r="BF86" s="112" t="str">
        <f t="shared" si="346"/>
        <v>Ray Whitney</v>
      </c>
      <c r="BG86" s="125"/>
      <c r="BH86" s="405">
        <f t="shared" si="347"/>
        <v>7</v>
      </c>
      <c r="BI86" s="65" t="str">
        <f t="shared" si="339"/>
        <v>Ray Whitney</v>
      </c>
      <c r="BJ86" s="114">
        <f t="shared" si="340"/>
        <v>4.8789015563204465</v>
      </c>
      <c r="BK86" s="235">
        <f t="shared" si="354"/>
        <v>11</v>
      </c>
      <c r="BL86" s="226" t="str">
        <f t="shared" ref="BL86:BM86" si="365">VLOOKUP(BK86,BH$76:BJ$90,2,FALSE)</f>
        <v>Andrew Ladd</v>
      </c>
      <c r="BM86" s="177">
        <f t="shared" si="365"/>
        <v>0.62576573050177675</v>
      </c>
      <c r="BN86" s="81"/>
      <c r="BO86" s="83">
        <f t="shared" si="349"/>
        <v>8</v>
      </c>
      <c r="BP86" s="65" t="str">
        <f t="shared" si="341"/>
        <v>Ray Whitney</v>
      </c>
      <c r="BQ86" s="105">
        <f t="shared" si="342"/>
        <v>11.779478617788342</v>
      </c>
      <c r="BR86" s="235">
        <f t="shared" si="356"/>
        <v>11</v>
      </c>
      <c r="BS86" s="187" t="str">
        <f t="shared" si="350"/>
        <v>Micheal Cammalleri</v>
      </c>
      <c r="BT86" s="177">
        <f t="shared" si="350"/>
        <v>3.4553704405350292</v>
      </c>
      <c r="BU86" s="84"/>
      <c r="BV86" s="203">
        <f t="shared" si="351"/>
        <v>8</v>
      </c>
      <c r="BW86" s="71" t="str">
        <f t="shared" si="343"/>
        <v>Ray Whitney</v>
      </c>
      <c r="BX86" s="73">
        <f t="shared" si="344"/>
        <v>3.9264928725961141</v>
      </c>
      <c r="BY86" s="235">
        <f t="shared" si="357"/>
        <v>11</v>
      </c>
      <c r="BZ86" s="187" t="str">
        <f t="shared" si="352"/>
        <v>Micheal Cammalleri</v>
      </c>
      <c r="CA86" s="177">
        <f t="shared" si="353"/>
        <v>1.1517901468450098</v>
      </c>
      <c r="CB86" s="38"/>
      <c r="CC86" s="41"/>
      <c r="CD86" s="41"/>
      <c r="CE86" s="41"/>
      <c r="CF86" s="41"/>
      <c r="CG86" s="41"/>
      <c r="CH86" s="41"/>
      <c r="CI86" s="41"/>
      <c r="CJ86" s="41"/>
      <c r="CK86" s="41"/>
      <c r="CL86" s="41"/>
      <c r="CM86" s="41"/>
    </row>
    <row r="87" spans="1:91" ht="16.5" customHeight="1" x14ac:dyDescent="0.2">
      <c r="A87" s="427" t="s">
        <v>106</v>
      </c>
      <c r="B87" s="294">
        <v>66</v>
      </c>
      <c r="C87" s="295">
        <v>77</v>
      </c>
      <c r="D87" s="296">
        <v>23</v>
      </c>
      <c r="E87" s="297">
        <v>18</v>
      </c>
      <c r="F87" s="298">
        <v>35</v>
      </c>
      <c r="G87" s="47">
        <v>4</v>
      </c>
      <c r="H87" s="299">
        <f t="shared" si="299"/>
        <v>21</v>
      </c>
      <c r="I87" s="300">
        <f t="shared" si="300"/>
        <v>35</v>
      </c>
      <c r="J87" s="300">
        <f t="shared" si="301"/>
        <v>13.391304347826086</v>
      </c>
      <c r="K87" s="303">
        <f t="shared" si="302"/>
        <v>7.9839935324570366</v>
      </c>
      <c r="L87" s="303">
        <f t="shared" si="303"/>
        <v>12.741717640812755</v>
      </c>
      <c r="M87" s="303">
        <f t="shared" si="304"/>
        <v>4.6583612661839515</v>
      </c>
      <c r="N87" s="54">
        <f t="shared" si="305"/>
        <v>0.3504057461974952</v>
      </c>
      <c r="O87" s="54">
        <f t="shared" si="306"/>
        <v>5.3343102334053478</v>
      </c>
      <c r="P87" s="54">
        <f t="shared" si="307"/>
        <v>-2.5880155454102516</v>
      </c>
      <c r="Q87" s="298">
        <v>15</v>
      </c>
      <c r="R87" s="298">
        <v>25</v>
      </c>
      <c r="S87" s="47">
        <v>10</v>
      </c>
      <c r="T87" s="307">
        <f t="shared" si="308"/>
        <v>17.5</v>
      </c>
      <c r="U87" s="308">
        <f t="shared" si="309"/>
        <v>25</v>
      </c>
      <c r="V87" s="308">
        <f t="shared" si="310"/>
        <v>33.478260869565219</v>
      </c>
      <c r="W87" s="284">
        <f t="shared" si="311"/>
        <v>3.7894707491336774</v>
      </c>
      <c r="X87" s="284">
        <f t="shared" si="312"/>
        <v>5.4696363303004389</v>
      </c>
      <c r="Y87" s="284">
        <f t="shared" si="313"/>
        <v>6.6220355637664294</v>
      </c>
      <c r="Z87" s="312">
        <f t="shared" si="314"/>
        <v>-3.8441170371258639</v>
      </c>
      <c r="AA87" s="312">
        <f t="shared" si="315"/>
        <v>-1.9377710771069685</v>
      </c>
      <c r="AB87" s="312">
        <f t="shared" si="316"/>
        <v>-0.62434124782777367</v>
      </c>
      <c r="AC87" s="298">
        <v>4</v>
      </c>
      <c r="AD87" s="298">
        <v>15</v>
      </c>
      <c r="AE87" s="47">
        <v>2</v>
      </c>
      <c r="AF87" s="307">
        <f t="shared" si="317"/>
        <v>4.666666666666667</v>
      </c>
      <c r="AG87" s="308">
        <f t="shared" si="318"/>
        <v>15</v>
      </c>
      <c r="AH87" s="308">
        <f t="shared" si="319"/>
        <v>6.695652173913043</v>
      </c>
      <c r="AI87" s="284">
        <f t="shared" si="320"/>
        <v>1.9981785623891997</v>
      </c>
      <c r="AJ87" s="284">
        <f t="shared" si="321"/>
        <v>6.5941604670611893</v>
      </c>
      <c r="AK87" s="284">
        <f t="shared" si="322"/>
        <v>2.4564397774080717</v>
      </c>
      <c r="AL87" s="312">
        <f t="shared" si="323"/>
        <v>-5.6354092238703419</v>
      </c>
      <c r="AM87" s="312">
        <f t="shared" si="324"/>
        <v>-0.81324694034621814</v>
      </c>
      <c r="AN87" s="312">
        <f t="shared" si="325"/>
        <v>-4.7899370341861314</v>
      </c>
      <c r="AO87" s="298">
        <v>167</v>
      </c>
      <c r="AP87" s="298">
        <v>212</v>
      </c>
      <c r="AQ87" s="47">
        <v>58</v>
      </c>
      <c r="AR87" s="307">
        <f t="shared" si="326"/>
        <v>194.83333333333334</v>
      </c>
      <c r="AS87" s="308">
        <f t="shared" si="327"/>
        <v>212</v>
      </c>
      <c r="AT87" s="308">
        <f t="shared" si="328"/>
        <v>194.17391304347828</v>
      </c>
      <c r="AU87" s="284">
        <f t="shared" si="329"/>
        <v>7.5491317560140327</v>
      </c>
      <c r="AV87" s="284">
        <f t="shared" si="330"/>
        <v>7.9957901632563138</v>
      </c>
      <c r="AW87" s="284">
        <f t="shared" si="331"/>
        <v>7.1535544591305253</v>
      </c>
      <c r="AX87" s="312">
        <f t="shared" si="332"/>
        <v>-8.4456030245508629E-2</v>
      </c>
      <c r="AY87" s="312">
        <f t="shared" si="333"/>
        <v>0.58838275584890631</v>
      </c>
      <c r="AZ87" s="312">
        <f t="shared" si="334"/>
        <v>-9.282235246367776E-2</v>
      </c>
      <c r="BA87" s="315">
        <f t="shared" si="335"/>
        <v>-9.2135765450442193</v>
      </c>
      <c r="BB87" s="315">
        <f t="shared" si="336"/>
        <v>3.1716749718010675</v>
      </c>
      <c r="BC87" s="40">
        <f t="shared" si="337"/>
        <v>-8.0951161798878353</v>
      </c>
      <c r="BD87" s="122">
        <f t="shared" si="338"/>
        <v>-14.137017753130987</v>
      </c>
      <c r="BE87" s="287">
        <f t="shared" si="283"/>
        <v>-4.7123392510436624</v>
      </c>
      <c r="BF87" s="112" t="str">
        <f t="shared" si="346"/>
        <v>Milan Michalek</v>
      </c>
      <c r="BG87" s="125"/>
      <c r="BH87" s="405">
        <f t="shared" si="347"/>
        <v>15</v>
      </c>
      <c r="BI87" s="65" t="str">
        <f t="shared" si="339"/>
        <v>Milan Michalek</v>
      </c>
      <c r="BJ87" s="114">
        <f t="shared" si="340"/>
        <v>-8.0951161798878353</v>
      </c>
      <c r="BK87" s="235">
        <f t="shared" si="354"/>
        <v>12</v>
      </c>
      <c r="BL87" s="226" t="str">
        <f t="shared" ref="BL87:BM87" si="366">VLOOKUP(BK87,BH$76:BJ$90,2,FALSE)</f>
        <v>Pacsal Dupuis</v>
      </c>
      <c r="BM87" s="177">
        <f t="shared" si="366"/>
        <v>-2.0739114151423479</v>
      </c>
      <c r="BN87" s="81"/>
      <c r="BO87" s="83">
        <f t="shared" si="349"/>
        <v>13</v>
      </c>
      <c r="BP87" s="65" t="str">
        <f t="shared" si="341"/>
        <v>Milan Michalek</v>
      </c>
      <c r="BQ87" s="105">
        <f t="shared" si="342"/>
        <v>-14.137017753130987</v>
      </c>
      <c r="BR87" s="235">
        <f t="shared" si="356"/>
        <v>12</v>
      </c>
      <c r="BS87" s="187" t="str">
        <f t="shared" si="350"/>
        <v>Andrew Ladd</v>
      </c>
      <c r="BT87" s="177">
        <f t="shared" si="350"/>
        <v>5.7971186174232692E-2</v>
      </c>
      <c r="BU87" s="84"/>
      <c r="BV87" s="203">
        <f t="shared" si="351"/>
        <v>13</v>
      </c>
      <c r="BW87" s="71" t="str">
        <f t="shared" si="343"/>
        <v>Milan Michalek</v>
      </c>
      <c r="BX87" s="73">
        <f t="shared" si="344"/>
        <v>-4.7123392510436624</v>
      </c>
      <c r="BY87" s="235">
        <f t="shared" si="357"/>
        <v>12</v>
      </c>
      <c r="BZ87" s="187" t="str">
        <f t="shared" si="352"/>
        <v>Andrew Ladd</v>
      </c>
      <c r="CA87" s="177">
        <f t="shared" si="353"/>
        <v>1.9323728724744232E-2</v>
      </c>
      <c r="CB87" s="38"/>
      <c r="CC87" s="41"/>
      <c r="CD87" s="41"/>
      <c r="CE87" s="41"/>
      <c r="CF87" s="41"/>
      <c r="CG87" s="41"/>
      <c r="CH87" s="41"/>
      <c r="CI87" s="41"/>
      <c r="CJ87" s="41"/>
      <c r="CK87" s="41"/>
      <c r="CL87" s="41"/>
      <c r="CM87" s="41"/>
    </row>
    <row r="88" spans="1:91" ht="16.5" customHeight="1" x14ac:dyDescent="0.2">
      <c r="A88" s="427" t="s">
        <v>108</v>
      </c>
      <c r="B88" s="294">
        <v>82</v>
      </c>
      <c r="C88" s="295">
        <v>80</v>
      </c>
      <c r="D88" s="296">
        <v>48</v>
      </c>
      <c r="E88" s="297">
        <v>12</v>
      </c>
      <c r="F88" s="298">
        <v>30</v>
      </c>
      <c r="G88" s="47">
        <v>15</v>
      </c>
      <c r="H88" s="299">
        <f t="shared" si="299"/>
        <v>11.268292682926829</v>
      </c>
      <c r="I88" s="300">
        <f t="shared" si="300"/>
        <v>28.875</v>
      </c>
      <c r="J88" s="300">
        <f t="shared" si="301"/>
        <v>24.0625</v>
      </c>
      <c r="K88" s="303">
        <f t="shared" si="302"/>
        <v>4.2840940905867022</v>
      </c>
      <c r="L88" s="303">
        <f t="shared" si="303"/>
        <v>10.511917053670523</v>
      </c>
      <c r="M88" s="303">
        <f t="shared" si="304"/>
        <v>8.3704929001742894</v>
      </c>
      <c r="N88" s="54">
        <f t="shared" si="305"/>
        <v>-3.3494936956728392</v>
      </c>
      <c r="O88" s="54">
        <f t="shared" si="306"/>
        <v>3.1045096462631152</v>
      </c>
      <c r="P88" s="54">
        <f t="shared" si="307"/>
        <v>1.1241160885800863</v>
      </c>
      <c r="Q88" s="298">
        <v>6</v>
      </c>
      <c r="R88" s="298">
        <v>16</v>
      </c>
      <c r="S88" s="47">
        <v>9</v>
      </c>
      <c r="T88" s="307">
        <f t="shared" si="308"/>
        <v>5.6341463414634143</v>
      </c>
      <c r="U88" s="308">
        <f t="shared" si="309"/>
        <v>15.4</v>
      </c>
      <c r="V88" s="308">
        <f t="shared" si="310"/>
        <v>14.4375</v>
      </c>
      <c r="W88" s="284">
        <f t="shared" si="311"/>
        <v>1.2200247289893791</v>
      </c>
      <c r="X88" s="284">
        <f t="shared" si="312"/>
        <v>3.3692959794650701</v>
      </c>
      <c r="Y88" s="284">
        <f t="shared" si="313"/>
        <v>2.8557528368742724</v>
      </c>
      <c r="Z88" s="312">
        <f t="shared" si="314"/>
        <v>-6.4135630572701618</v>
      </c>
      <c r="AA88" s="312">
        <f t="shared" si="315"/>
        <v>-4.0381114279423374</v>
      </c>
      <c r="AB88" s="312">
        <f t="shared" si="316"/>
        <v>-4.3906239747199312</v>
      </c>
      <c r="AC88" s="298">
        <v>2</v>
      </c>
      <c r="AD88" s="298">
        <v>16</v>
      </c>
      <c r="AE88" s="47">
        <v>8</v>
      </c>
      <c r="AF88" s="307">
        <f t="shared" si="317"/>
        <v>1.878048780487805</v>
      </c>
      <c r="AG88" s="308">
        <f t="shared" si="318"/>
        <v>15.4</v>
      </c>
      <c r="AH88" s="308">
        <f t="shared" si="319"/>
        <v>12.833333333333332</v>
      </c>
      <c r="AI88" s="284">
        <f t="shared" si="320"/>
        <v>0.80414503120540959</v>
      </c>
      <c r="AJ88" s="284">
        <f t="shared" si="321"/>
        <v>6.7700047461828206</v>
      </c>
      <c r="AK88" s="284">
        <f t="shared" si="322"/>
        <v>4.7081762400321381</v>
      </c>
      <c r="AL88" s="312">
        <f t="shared" si="323"/>
        <v>-6.8294427550541315</v>
      </c>
      <c r="AM88" s="312">
        <f t="shared" si="324"/>
        <v>-0.63740266122458689</v>
      </c>
      <c r="AN88" s="312">
        <f t="shared" si="325"/>
        <v>-2.538200571562065</v>
      </c>
      <c r="AO88" s="298">
        <v>192</v>
      </c>
      <c r="AP88" s="298">
        <v>228</v>
      </c>
      <c r="AQ88" s="47">
        <v>180</v>
      </c>
      <c r="AR88" s="307">
        <f t="shared" si="326"/>
        <v>180.29268292682926</v>
      </c>
      <c r="AS88" s="308">
        <f t="shared" si="327"/>
        <v>219.45000000000002</v>
      </c>
      <c r="AT88" s="308">
        <f t="shared" si="328"/>
        <v>288.75</v>
      </c>
      <c r="AU88" s="284">
        <f t="shared" si="329"/>
        <v>6.985730802702629</v>
      </c>
      <c r="AV88" s="284">
        <f t="shared" si="330"/>
        <v>8.2767742987103681</v>
      </c>
      <c r="AW88" s="284">
        <f t="shared" si="331"/>
        <v>10.637828829310479</v>
      </c>
      <c r="AX88" s="312">
        <f t="shared" si="332"/>
        <v>-0.64785698355691235</v>
      </c>
      <c r="AY88" s="312">
        <f t="shared" si="333"/>
        <v>0.86936689130296063</v>
      </c>
      <c r="AZ88" s="312">
        <f t="shared" si="334"/>
        <v>3.3914520177162757</v>
      </c>
      <c r="BA88" s="315">
        <f t="shared" si="335"/>
        <v>-17.240356491554046</v>
      </c>
      <c r="BB88" s="315">
        <f t="shared" si="336"/>
        <v>-0.7016375516008484</v>
      </c>
      <c r="BC88" s="40">
        <f t="shared" si="337"/>
        <v>-2.4132564399856342</v>
      </c>
      <c r="BD88" s="122">
        <f t="shared" si="338"/>
        <v>-20.355250483140527</v>
      </c>
      <c r="BE88" s="287">
        <f t="shared" si="283"/>
        <v>-6.785083494380177</v>
      </c>
      <c r="BF88" s="112" t="str">
        <f t="shared" si="346"/>
        <v>David Clarkson</v>
      </c>
      <c r="BG88" s="125"/>
      <c r="BH88" s="405">
        <f t="shared" si="347"/>
        <v>13</v>
      </c>
      <c r="BI88" s="65" t="str">
        <f t="shared" si="339"/>
        <v>David Clarkson</v>
      </c>
      <c r="BJ88" s="114">
        <f t="shared" si="340"/>
        <v>-2.4132564399856342</v>
      </c>
      <c r="BK88" s="235">
        <f t="shared" si="354"/>
        <v>13</v>
      </c>
      <c r="BL88" s="226" t="str">
        <f t="shared" ref="BL88:BM88" si="367">VLOOKUP(BK88,BH$76:BJ$90,2,FALSE)</f>
        <v>David Clarkson</v>
      </c>
      <c r="BM88" s="177">
        <f t="shared" si="367"/>
        <v>-2.4132564399856342</v>
      </c>
      <c r="BN88" s="81"/>
      <c r="BO88" s="83">
        <f t="shared" si="349"/>
        <v>14</v>
      </c>
      <c r="BP88" s="65" t="str">
        <f t="shared" si="341"/>
        <v>David Clarkson</v>
      </c>
      <c r="BQ88" s="105">
        <f t="shared" si="342"/>
        <v>-20.355250483140527</v>
      </c>
      <c r="BR88" s="235">
        <f t="shared" si="356"/>
        <v>13</v>
      </c>
      <c r="BS88" s="187" t="str">
        <f t="shared" si="350"/>
        <v>Milan Michalek</v>
      </c>
      <c r="BT88" s="177">
        <f t="shared" si="350"/>
        <v>-14.137017753130987</v>
      </c>
      <c r="BU88" s="84"/>
      <c r="BV88" s="203">
        <f t="shared" si="351"/>
        <v>14</v>
      </c>
      <c r="BW88" s="71" t="str">
        <f t="shared" si="343"/>
        <v>David Clarkson</v>
      </c>
      <c r="BX88" s="73">
        <f t="shared" si="344"/>
        <v>-6.785083494380177</v>
      </c>
      <c r="BY88" s="235">
        <f t="shared" si="357"/>
        <v>13</v>
      </c>
      <c r="BZ88" s="187" t="str">
        <f t="shared" si="352"/>
        <v>Milan Michalek</v>
      </c>
      <c r="CA88" s="177">
        <f t="shared" si="353"/>
        <v>-4.7123392510436624</v>
      </c>
      <c r="CB88" s="38"/>
      <c r="CC88" s="41"/>
      <c r="CD88" s="41"/>
      <c r="CE88" s="41"/>
      <c r="CF88" s="41"/>
      <c r="CG88" s="41"/>
      <c r="CH88" s="41"/>
      <c r="CI88" s="41"/>
      <c r="CJ88" s="41"/>
      <c r="CK88" s="41"/>
      <c r="CL88" s="41"/>
      <c r="CM88" s="41"/>
    </row>
    <row r="89" spans="1:91" ht="16.5" customHeight="1" x14ac:dyDescent="0.2">
      <c r="A89" s="427" t="s">
        <v>105</v>
      </c>
      <c r="B89" s="294">
        <v>67</v>
      </c>
      <c r="C89" s="295">
        <v>66</v>
      </c>
      <c r="D89" s="296">
        <v>44</v>
      </c>
      <c r="E89" s="297">
        <v>19</v>
      </c>
      <c r="F89" s="298">
        <v>20</v>
      </c>
      <c r="G89" s="47">
        <v>13</v>
      </c>
      <c r="H89" s="299">
        <f t="shared" si="299"/>
        <v>21.835820895522389</v>
      </c>
      <c r="I89" s="300">
        <f t="shared" si="300"/>
        <v>23.333333333333336</v>
      </c>
      <c r="J89" s="300">
        <f t="shared" si="301"/>
        <v>22.75</v>
      </c>
      <c r="K89" s="303">
        <f t="shared" si="302"/>
        <v>8.3017644193209996</v>
      </c>
      <c r="L89" s="303">
        <f t="shared" si="303"/>
        <v>8.4944784272085041</v>
      </c>
      <c r="M89" s="303">
        <f t="shared" si="304"/>
        <v>7.9139205601647822</v>
      </c>
      <c r="N89" s="54">
        <f t="shared" si="305"/>
        <v>0.66817663306145825</v>
      </c>
      <c r="O89" s="54">
        <f t="shared" si="306"/>
        <v>1.0870710198010967</v>
      </c>
      <c r="P89" s="54">
        <f t="shared" si="307"/>
        <v>0.66754374857057908</v>
      </c>
      <c r="Q89" s="298">
        <v>28</v>
      </c>
      <c r="R89" s="298">
        <v>21</v>
      </c>
      <c r="S89" s="47">
        <v>19</v>
      </c>
      <c r="T89" s="307">
        <f t="shared" si="308"/>
        <v>32.179104477611936</v>
      </c>
      <c r="U89" s="308">
        <f t="shared" si="309"/>
        <v>24.5</v>
      </c>
      <c r="V89" s="308">
        <f t="shared" si="310"/>
        <v>33.25</v>
      </c>
      <c r="W89" s="284">
        <f t="shared" si="311"/>
        <v>6.9681014372129706</v>
      </c>
      <c r="X89" s="284">
        <f t="shared" si="312"/>
        <v>5.3602436036944301</v>
      </c>
      <c r="Y89" s="284">
        <f t="shared" si="313"/>
        <v>6.5768853212862037</v>
      </c>
      <c r="Z89" s="312">
        <f t="shared" si="314"/>
        <v>-0.66548634904657078</v>
      </c>
      <c r="AA89" s="312">
        <f t="shared" si="315"/>
        <v>-2.0471638037129773</v>
      </c>
      <c r="AB89" s="312">
        <f t="shared" si="316"/>
        <v>-0.66949149030799937</v>
      </c>
      <c r="AC89" s="298">
        <v>21</v>
      </c>
      <c r="AD89" s="298">
        <v>12</v>
      </c>
      <c r="AE89" s="47">
        <v>15</v>
      </c>
      <c r="AF89" s="307">
        <f t="shared" si="317"/>
        <v>24.134328358208958</v>
      </c>
      <c r="AG89" s="308">
        <f t="shared" si="318"/>
        <v>14</v>
      </c>
      <c r="AH89" s="308">
        <f t="shared" si="319"/>
        <v>26.249999999999996</v>
      </c>
      <c r="AI89" s="284">
        <f t="shared" si="320"/>
        <v>10.333863759221757</v>
      </c>
      <c r="AJ89" s="284">
        <f t="shared" si="321"/>
        <v>6.1545497692571098</v>
      </c>
      <c r="AK89" s="284">
        <f t="shared" si="322"/>
        <v>9.6303604909748266</v>
      </c>
      <c r="AL89" s="312">
        <f t="shared" si="323"/>
        <v>2.7002759729622152</v>
      </c>
      <c r="AM89" s="312">
        <f t="shared" si="324"/>
        <v>-1.2528576381502976</v>
      </c>
      <c r="AN89" s="312">
        <f t="shared" si="325"/>
        <v>2.3839836793806235</v>
      </c>
      <c r="AO89" s="298">
        <v>193</v>
      </c>
      <c r="AP89" s="298">
        <v>175</v>
      </c>
      <c r="AQ89" s="47">
        <v>102</v>
      </c>
      <c r="AR89" s="307">
        <f t="shared" si="326"/>
        <v>221.80597014925374</v>
      </c>
      <c r="AS89" s="308">
        <f t="shared" si="327"/>
        <v>204.16666666666666</v>
      </c>
      <c r="AT89" s="308">
        <f t="shared" si="328"/>
        <v>178.5</v>
      </c>
      <c r="AU89" s="284">
        <f t="shared" si="329"/>
        <v>8.5942300749045248</v>
      </c>
      <c r="AV89" s="284">
        <f t="shared" si="330"/>
        <v>7.7003482311234146</v>
      </c>
      <c r="AW89" s="284">
        <f t="shared" si="331"/>
        <v>6.5761123672101141</v>
      </c>
      <c r="AX89" s="312">
        <f t="shared" si="332"/>
        <v>0.96064228864498347</v>
      </c>
      <c r="AY89" s="312">
        <f t="shared" si="333"/>
        <v>0.29294082371600716</v>
      </c>
      <c r="AZ89" s="312">
        <f t="shared" si="334"/>
        <v>-0.67026444438408905</v>
      </c>
      <c r="BA89" s="315">
        <f t="shared" si="335"/>
        <v>3.6636085456220862</v>
      </c>
      <c r="BB89" s="315">
        <f t="shared" si="336"/>
        <v>-1.9200095983461711</v>
      </c>
      <c r="BC89" s="40">
        <f t="shared" si="337"/>
        <v>1.7117714932591142</v>
      </c>
      <c r="BD89" s="122">
        <f t="shared" si="338"/>
        <v>3.4553704405350292</v>
      </c>
      <c r="BE89" s="287">
        <f t="shared" si="283"/>
        <v>1.1517901468450098</v>
      </c>
      <c r="BF89" s="112" t="str">
        <f t="shared" si="346"/>
        <v>Micheal Cammalleri</v>
      </c>
      <c r="BG89" s="125"/>
      <c r="BH89" s="405">
        <f t="shared" si="347"/>
        <v>10</v>
      </c>
      <c r="BI89" s="65" t="str">
        <f t="shared" si="339"/>
        <v>Micheal Cammalleri</v>
      </c>
      <c r="BJ89" s="114">
        <f t="shared" si="340"/>
        <v>1.7117714932591142</v>
      </c>
      <c r="BK89" s="235">
        <f t="shared" si="354"/>
        <v>14</v>
      </c>
      <c r="BL89" s="226" t="str">
        <f t="shared" ref="BL89:BM89" si="368">VLOOKUP(BK89,BH$76:BJ$90,2,FALSE)</f>
        <v>Marian Gaborik</v>
      </c>
      <c r="BM89" s="177">
        <f t="shared" si="368"/>
        <v>-2.7625587611582603</v>
      </c>
      <c r="BN89" s="81"/>
      <c r="BO89" s="83">
        <f t="shared" si="349"/>
        <v>11</v>
      </c>
      <c r="BP89" s="65" t="str">
        <f t="shared" si="341"/>
        <v>Micheal Cammalleri</v>
      </c>
      <c r="BQ89" s="105">
        <f t="shared" si="342"/>
        <v>3.4553704405350292</v>
      </c>
      <c r="BR89" s="235">
        <f t="shared" si="356"/>
        <v>14</v>
      </c>
      <c r="BS89" s="187" t="str">
        <f t="shared" si="350"/>
        <v>David Clarkson</v>
      </c>
      <c r="BT89" s="177">
        <f t="shared" si="350"/>
        <v>-20.355250483140527</v>
      </c>
      <c r="BU89" s="84"/>
      <c r="BV89" s="203">
        <f t="shared" si="351"/>
        <v>11</v>
      </c>
      <c r="BW89" s="71" t="str">
        <f t="shared" si="343"/>
        <v>Micheal Cammalleri</v>
      </c>
      <c r="BX89" s="73">
        <f t="shared" si="344"/>
        <v>1.1517901468450098</v>
      </c>
      <c r="BY89" s="235">
        <f t="shared" si="357"/>
        <v>14</v>
      </c>
      <c r="BZ89" s="187" t="str">
        <f t="shared" si="352"/>
        <v>David Clarkson</v>
      </c>
      <c r="CA89" s="177">
        <f t="shared" si="353"/>
        <v>-6.785083494380177</v>
      </c>
      <c r="CB89" s="38"/>
      <c r="CC89" s="41"/>
      <c r="CD89" s="41"/>
      <c r="CE89" s="41"/>
      <c r="CF89" s="41"/>
      <c r="CG89" s="41"/>
      <c r="CH89" s="41"/>
      <c r="CI89" s="41"/>
      <c r="CJ89" s="41"/>
      <c r="CK89" s="41"/>
      <c r="CL89" s="41"/>
      <c r="CM89" s="41"/>
    </row>
    <row r="90" spans="1:91" ht="16.5" customHeight="1" x14ac:dyDescent="0.2">
      <c r="A90" s="428" t="s">
        <v>107</v>
      </c>
      <c r="B90" s="132">
        <v>81</v>
      </c>
      <c r="C90" s="133">
        <v>82</v>
      </c>
      <c r="D90" s="134">
        <v>48</v>
      </c>
      <c r="E90" s="135">
        <v>17</v>
      </c>
      <c r="F90" s="136">
        <v>25</v>
      </c>
      <c r="G90" s="137">
        <v>20</v>
      </c>
      <c r="H90" s="138">
        <f t="shared" si="299"/>
        <v>16.160493827160494</v>
      </c>
      <c r="I90" s="139">
        <f t="shared" si="300"/>
        <v>23.475609756097562</v>
      </c>
      <c r="J90" s="140">
        <f t="shared" si="301"/>
        <v>32.083333333333336</v>
      </c>
      <c r="K90" s="75">
        <f t="shared" si="302"/>
        <v>6.1440608665410128</v>
      </c>
      <c r="L90" s="75">
        <f t="shared" si="303"/>
        <v>8.5462740273744089</v>
      </c>
      <c r="M90" s="75">
        <f t="shared" si="304"/>
        <v>11.160657200232386</v>
      </c>
      <c r="N90" s="76">
        <f t="shared" si="305"/>
        <v>-1.4895269197185286</v>
      </c>
      <c r="O90" s="76">
        <f t="shared" si="306"/>
        <v>1.1388666199670014</v>
      </c>
      <c r="P90" s="76">
        <f t="shared" si="307"/>
        <v>3.9142803886381827</v>
      </c>
      <c r="Q90" s="136">
        <v>20</v>
      </c>
      <c r="R90" s="136">
        <v>34</v>
      </c>
      <c r="S90" s="137">
        <v>18</v>
      </c>
      <c r="T90" s="141">
        <f t="shared" si="308"/>
        <v>19.012345679012345</v>
      </c>
      <c r="U90" s="142">
        <f t="shared" si="309"/>
        <v>31.926829268292682</v>
      </c>
      <c r="V90" s="142">
        <f t="shared" si="310"/>
        <v>28.875</v>
      </c>
      <c r="W90" s="77">
        <f t="shared" si="311"/>
        <v>4.1169558756020201</v>
      </c>
      <c r="X90" s="77">
        <f t="shared" si="312"/>
        <v>6.985125811086121</v>
      </c>
      <c r="Y90" s="77">
        <f t="shared" si="313"/>
        <v>5.7115056737485448</v>
      </c>
      <c r="Z90" s="78">
        <f t="shared" si="314"/>
        <v>-3.5166319106575212</v>
      </c>
      <c r="AA90" s="78">
        <f t="shared" si="315"/>
        <v>-0.42228159632128648</v>
      </c>
      <c r="AB90" s="78">
        <f t="shared" si="316"/>
        <v>-1.5348711378456583</v>
      </c>
      <c r="AC90" s="136">
        <v>0</v>
      </c>
      <c r="AD90" s="143">
        <v>1</v>
      </c>
      <c r="AE90" s="144">
        <v>3</v>
      </c>
      <c r="AF90" s="141">
        <v>0</v>
      </c>
      <c r="AG90" s="145">
        <f t="shared" ref="AG90:AH93" si="369">(AD90/C90)*77</f>
        <v>0.9390243902439025</v>
      </c>
      <c r="AH90" s="142">
        <f t="shared" si="369"/>
        <v>4.8125</v>
      </c>
      <c r="AI90" s="77">
        <f t="shared" si="320"/>
        <v>0</v>
      </c>
      <c r="AJ90" s="77">
        <f t="shared" si="321"/>
        <v>0.41280516745017198</v>
      </c>
      <c r="AK90" s="77">
        <f t="shared" si="322"/>
        <v>1.7655660900120518</v>
      </c>
      <c r="AL90" s="78">
        <f t="shared" si="323"/>
        <v>-7.6335877862595414</v>
      </c>
      <c r="AM90" s="78">
        <f t="shared" si="324"/>
        <v>-6.9946022399572358</v>
      </c>
      <c r="AN90" s="78">
        <f t="shared" si="325"/>
        <v>-5.4808107215821513</v>
      </c>
      <c r="AO90" s="136">
        <v>171</v>
      </c>
      <c r="AP90" s="136">
        <v>214</v>
      </c>
      <c r="AQ90" s="137">
        <v>140</v>
      </c>
      <c r="AR90" s="141">
        <f t="shared" si="326"/>
        <v>162.55555555555557</v>
      </c>
      <c r="AS90" s="145">
        <f t="shared" si="327"/>
        <v>200.95121951219514</v>
      </c>
      <c r="AT90" s="142">
        <f t="shared" si="328"/>
        <v>224.58333333333331</v>
      </c>
      <c r="AU90" s="77">
        <f t="shared" si="329"/>
        <v>6.2984771936404504</v>
      </c>
      <c r="AV90" s="77">
        <f t="shared" si="330"/>
        <v>7.5790744541036323</v>
      </c>
      <c r="AW90" s="77">
        <f t="shared" si="331"/>
        <v>8.2738668672414821</v>
      </c>
      <c r="AX90" s="78">
        <f t="shared" si="332"/>
        <v>-1.3351105926190909</v>
      </c>
      <c r="AY90" s="78">
        <f t="shared" si="333"/>
        <v>0.1716670466962249</v>
      </c>
      <c r="AZ90" s="78">
        <f t="shared" si="334"/>
        <v>1.027490055647279</v>
      </c>
      <c r="BA90" s="146">
        <f t="shared" si="335"/>
        <v>-13.974857209254681</v>
      </c>
      <c r="BB90" s="147">
        <f t="shared" si="336"/>
        <v>-6.106350169615296</v>
      </c>
      <c r="BC90" s="148">
        <f t="shared" si="337"/>
        <v>-2.0739114151423479</v>
      </c>
      <c r="BD90" s="149">
        <f t="shared" si="338"/>
        <v>-22.155118794012324</v>
      </c>
      <c r="BE90" s="287">
        <f t="shared" si="283"/>
        <v>-7.3850395980041084</v>
      </c>
      <c r="BF90" s="112" t="str">
        <f t="shared" si="346"/>
        <v>Pacsal Dupuis</v>
      </c>
      <c r="BG90" s="125"/>
      <c r="BH90" s="405">
        <f t="shared" si="347"/>
        <v>12</v>
      </c>
      <c r="BI90" s="65" t="str">
        <f t="shared" si="339"/>
        <v>Pacsal Dupuis</v>
      </c>
      <c r="BJ90" s="114">
        <f t="shared" si="340"/>
        <v>-2.0739114151423479</v>
      </c>
      <c r="BK90" s="235">
        <f t="shared" si="354"/>
        <v>15</v>
      </c>
      <c r="BL90" s="226" t="str">
        <f t="shared" ref="BL90:BM90" si="370">VLOOKUP(BK90,BH$76:BJ$90,2,FALSE)</f>
        <v>Milan Michalek</v>
      </c>
      <c r="BM90" s="177">
        <f t="shared" si="370"/>
        <v>-8.0951161798878353</v>
      </c>
      <c r="BN90" s="81"/>
      <c r="BO90" s="83">
        <f t="shared" si="349"/>
        <v>15</v>
      </c>
      <c r="BP90" s="65" t="str">
        <f t="shared" si="341"/>
        <v>Pacsal Dupuis</v>
      </c>
      <c r="BQ90" s="105">
        <f t="shared" si="342"/>
        <v>-22.155118794012324</v>
      </c>
      <c r="BR90" s="235">
        <f t="shared" si="356"/>
        <v>15</v>
      </c>
      <c r="BS90" s="187" t="str">
        <f t="shared" si="350"/>
        <v>Pacsal Dupuis</v>
      </c>
      <c r="BT90" s="177">
        <f t="shared" si="350"/>
        <v>-22.155118794012324</v>
      </c>
      <c r="BU90" s="84"/>
      <c r="BV90" s="203">
        <f t="shared" si="351"/>
        <v>15</v>
      </c>
      <c r="BW90" s="71" t="str">
        <f t="shared" si="343"/>
        <v>Pacsal Dupuis</v>
      </c>
      <c r="BX90" s="73">
        <f t="shared" si="344"/>
        <v>-7.3850395980041084</v>
      </c>
      <c r="BY90" s="235">
        <f t="shared" si="357"/>
        <v>15</v>
      </c>
      <c r="BZ90" s="187" t="str">
        <f t="shared" si="352"/>
        <v>Pacsal Dupuis</v>
      </c>
      <c r="CA90" s="177">
        <f t="shared" si="353"/>
        <v>-7.3850395980041084</v>
      </c>
      <c r="CB90" s="38"/>
      <c r="CC90" s="41"/>
      <c r="CD90" s="41"/>
      <c r="CE90" s="41"/>
      <c r="CF90" s="41"/>
      <c r="CG90" s="41"/>
      <c r="CH90" s="41"/>
      <c r="CI90" s="41"/>
      <c r="CJ90" s="41"/>
      <c r="CK90" s="41"/>
      <c r="CL90" s="41"/>
      <c r="CM90" s="41"/>
    </row>
    <row r="91" spans="1:91" ht="16.5" customHeight="1" x14ac:dyDescent="0.2">
      <c r="A91" s="429" t="s">
        <v>109</v>
      </c>
      <c r="B91" s="151">
        <v>46</v>
      </c>
      <c r="C91" s="152">
        <v>63</v>
      </c>
      <c r="D91" s="153">
        <v>48</v>
      </c>
      <c r="E91" s="154">
        <v>7</v>
      </c>
      <c r="F91" s="155">
        <v>2</v>
      </c>
      <c r="G91" s="156">
        <v>4</v>
      </c>
      <c r="H91" s="44">
        <f t="shared" si="299"/>
        <v>11.717391304347826</v>
      </c>
      <c r="I91" s="157">
        <f t="shared" si="300"/>
        <v>2.4444444444444442</v>
      </c>
      <c r="J91" s="158">
        <f t="shared" si="301"/>
        <v>6.4166666666666661</v>
      </c>
      <c r="K91" s="159">
        <f t="shared" si="302"/>
        <v>4.4548369710086364</v>
      </c>
      <c r="L91" s="159">
        <f t="shared" si="303"/>
        <v>0.88989773999327171</v>
      </c>
      <c r="M91" s="159">
        <f t="shared" si="304"/>
        <v>2.2321314400464769</v>
      </c>
      <c r="N91" s="160">
        <f t="shared" si="305"/>
        <v>-3.178750815250905</v>
      </c>
      <c r="O91" s="160">
        <f t="shared" si="306"/>
        <v>-6.517509667414136</v>
      </c>
      <c r="P91" s="160">
        <f t="shared" si="307"/>
        <v>-5.0142453715477266</v>
      </c>
      <c r="Q91" s="155">
        <v>17</v>
      </c>
      <c r="R91" s="155">
        <v>20</v>
      </c>
      <c r="S91" s="156">
        <v>15</v>
      </c>
      <c r="T91" s="161">
        <f t="shared" si="308"/>
        <v>28.456521739130434</v>
      </c>
      <c r="U91" s="162">
        <f t="shared" si="309"/>
        <v>24.444444444444443</v>
      </c>
      <c r="V91" s="162">
        <f t="shared" si="310"/>
        <v>24.0625</v>
      </c>
      <c r="W91" s="163">
        <f t="shared" si="311"/>
        <v>6.1620089572869361</v>
      </c>
      <c r="X91" s="163">
        <f t="shared" si="312"/>
        <v>5.3480888562937627</v>
      </c>
      <c r="Y91" s="163">
        <f t="shared" si="313"/>
        <v>4.7595880614571211</v>
      </c>
      <c r="Z91" s="164">
        <f t="shared" si="314"/>
        <v>-1.4715788289726053</v>
      </c>
      <c r="AA91" s="164">
        <f t="shared" si="315"/>
        <v>-2.0593185511136447</v>
      </c>
      <c r="AB91" s="164">
        <f t="shared" si="316"/>
        <v>-2.486788750137082</v>
      </c>
      <c r="AC91" s="155">
        <v>9</v>
      </c>
      <c r="AD91" s="165">
        <v>8</v>
      </c>
      <c r="AE91" s="166">
        <v>11</v>
      </c>
      <c r="AF91" s="161">
        <f>(AC91/B91)*77</f>
        <v>15.065217391304348</v>
      </c>
      <c r="AG91" s="167">
        <f t="shared" si="369"/>
        <v>9.7777777777777768</v>
      </c>
      <c r="AH91" s="162">
        <f t="shared" si="369"/>
        <v>17.645833333333332</v>
      </c>
      <c r="AI91" s="163">
        <f t="shared" si="320"/>
        <v>6.4506416633651336</v>
      </c>
      <c r="AJ91" s="163">
        <f t="shared" si="321"/>
        <v>4.2984157118621082</v>
      </c>
      <c r="AK91" s="163">
        <f t="shared" si="322"/>
        <v>6.473742330044189</v>
      </c>
      <c r="AL91" s="164">
        <f t="shared" si="323"/>
        <v>-1.1829461228944078</v>
      </c>
      <c r="AM91" s="164">
        <f t="shared" si="324"/>
        <v>-3.1089916955452992</v>
      </c>
      <c r="AN91" s="164">
        <f t="shared" si="325"/>
        <v>-0.77263448155001413</v>
      </c>
      <c r="AO91" s="155">
        <v>53</v>
      </c>
      <c r="AP91" s="155">
        <v>70</v>
      </c>
      <c r="AQ91" s="156">
        <v>101</v>
      </c>
      <c r="AR91" s="161">
        <f t="shared" si="326"/>
        <v>88.717391304347828</v>
      </c>
      <c r="AS91" s="167">
        <f t="shared" si="327"/>
        <v>85.555555555555557</v>
      </c>
      <c r="AT91" s="162">
        <f t="shared" si="328"/>
        <v>162.02083333333331</v>
      </c>
      <c r="AU91" s="163">
        <f t="shared" si="329"/>
        <v>3.4374984226161263</v>
      </c>
      <c r="AV91" s="163">
        <f t="shared" si="330"/>
        <v>3.2268125920898121</v>
      </c>
      <c r="AW91" s="163">
        <f t="shared" si="331"/>
        <v>5.9690039542242124</v>
      </c>
      <c r="AX91" s="164">
        <f t="shared" si="332"/>
        <v>-4.1960893636434147</v>
      </c>
      <c r="AY91" s="164">
        <f t="shared" si="333"/>
        <v>-4.1805948153175958</v>
      </c>
      <c r="AZ91" s="164">
        <f t="shared" si="334"/>
        <v>-1.2773728573699907</v>
      </c>
      <c r="BA91" s="168">
        <f t="shared" si="335"/>
        <v>-10.029365130761333</v>
      </c>
      <c r="BB91" s="169">
        <f t="shared" si="336"/>
        <v>-15.866414729390677</v>
      </c>
      <c r="BC91" s="170">
        <f t="shared" si="337"/>
        <v>-9.5510414606048144</v>
      </c>
      <c r="BD91" s="171">
        <f t="shared" si="338"/>
        <v>-35.446821320756825</v>
      </c>
      <c r="BE91" s="287">
        <f t="shared" si="283"/>
        <v>-11.815607106918941</v>
      </c>
      <c r="BF91" s="172" t="str">
        <f t="shared" si="346"/>
        <v>Marek Zidlicky</v>
      </c>
      <c r="BG91" s="125"/>
      <c r="BH91" s="406">
        <f>RANK(BJ91,BJ$91:BJ$98)</f>
        <v>6</v>
      </c>
      <c r="BI91" s="19" t="str">
        <f t="shared" si="339"/>
        <v>Marek Zidlicky</v>
      </c>
      <c r="BJ91" s="216">
        <f t="shared" si="340"/>
        <v>-9.5510414606048144</v>
      </c>
      <c r="BK91" s="270">
        <v>1</v>
      </c>
      <c r="BL91" s="274" t="str">
        <f>VLOOKUP(BK91,BH$91:BJ$98,2,FALSE)</f>
        <v>Kris Letang</v>
      </c>
      <c r="BM91" s="275">
        <f>VLOOKUP(BL91,BI$91:BK$98,2,FALSE)</f>
        <v>7.3936297847955537</v>
      </c>
      <c r="BN91" s="183"/>
      <c r="BO91" s="173">
        <f>RANK(BQ91,BQ$91:BQ$98)</f>
        <v>7</v>
      </c>
      <c r="BP91" s="19" t="str">
        <f t="shared" si="341"/>
        <v>Marek Zidlicky</v>
      </c>
      <c r="BQ91" s="174">
        <f t="shared" si="342"/>
        <v>-35.446821320756825</v>
      </c>
      <c r="BR91" s="270">
        <v>1</v>
      </c>
      <c r="BS91" s="107" t="str">
        <f>VLOOKUP(BR91,BO$91:BQ$98,2,FALSE)</f>
        <v>Kris Letang</v>
      </c>
      <c r="BT91" s="276">
        <f>VLOOKUP(BS91,BP$91:BR$98,2,FALSE)</f>
        <v>10.970922268291861</v>
      </c>
      <c r="BU91" s="277"/>
      <c r="BV91" s="272">
        <f>RANK(BX91,BX$91:BX$98)</f>
        <v>7</v>
      </c>
      <c r="BW91" s="109" t="str">
        <f t="shared" si="343"/>
        <v>Marek Zidlicky</v>
      </c>
      <c r="BX91" s="110">
        <f t="shared" si="344"/>
        <v>-11.815607106918941</v>
      </c>
      <c r="BY91" s="270">
        <v>1</v>
      </c>
      <c r="BZ91" s="107" t="str">
        <f t="shared" ref="BZ91:CA91" si="371">VLOOKUP(BY91,BV$91:BX$98,2,FALSE)</f>
        <v>Kris Letang</v>
      </c>
      <c r="CA91" s="276">
        <f t="shared" si="371"/>
        <v>3.6569740894306206</v>
      </c>
      <c r="CB91" s="38"/>
      <c r="CC91" s="41"/>
      <c r="CD91" s="41"/>
      <c r="CE91" s="41"/>
      <c r="CF91" s="41"/>
      <c r="CG91" s="41"/>
      <c r="CH91" s="41"/>
      <c r="CI91" s="41"/>
      <c r="CJ91" s="41"/>
      <c r="CK91" s="41"/>
      <c r="CL91" s="41"/>
      <c r="CM91" s="41"/>
    </row>
    <row r="92" spans="1:91" ht="16.5" customHeight="1" x14ac:dyDescent="0.2">
      <c r="A92" s="427" t="s">
        <v>111</v>
      </c>
      <c r="B92" s="294">
        <v>82</v>
      </c>
      <c r="C92" s="295">
        <v>78</v>
      </c>
      <c r="D92" s="296">
        <v>48</v>
      </c>
      <c r="E92" s="297">
        <v>16</v>
      </c>
      <c r="F92" s="298">
        <v>19</v>
      </c>
      <c r="G92" s="47">
        <v>9</v>
      </c>
      <c r="H92" s="299">
        <f t="shared" si="299"/>
        <v>15.02439024390244</v>
      </c>
      <c r="I92" s="300">
        <f t="shared" si="300"/>
        <v>18.756410256410255</v>
      </c>
      <c r="J92" s="300">
        <f t="shared" si="301"/>
        <v>14.4375</v>
      </c>
      <c r="K92" s="303">
        <f t="shared" si="302"/>
        <v>5.7121254541156041</v>
      </c>
      <c r="L92" s="303">
        <f t="shared" si="303"/>
        <v>6.8282538126406811</v>
      </c>
      <c r="M92" s="303">
        <f t="shared" si="304"/>
        <v>5.0222957401045738</v>
      </c>
      <c r="N92" s="54">
        <f t="shared" si="305"/>
        <v>-1.9214623321439372</v>
      </c>
      <c r="O92" s="54">
        <f t="shared" si="306"/>
        <v>-0.57915359476672634</v>
      </c>
      <c r="P92" s="54">
        <f t="shared" si="307"/>
        <v>-2.2240810714896293</v>
      </c>
      <c r="Q92" s="298">
        <v>32</v>
      </c>
      <c r="R92" s="298">
        <v>30</v>
      </c>
      <c r="S92" s="47">
        <v>19</v>
      </c>
      <c r="T92" s="307">
        <f t="shared" si="308"/>
        <v>30.04878048780488</v>
      </c>
      <c r="U92" s="308">
        <f t="shared" si="309"/>
        <v>29.615384615384617</v>
      </c>
      <c r="V92" s="308">
        <f t="shared" si="310"/>
        <v>30.479166666666664</v>
      </c>
      <c r="W92" s="284">
        <f t="shared" si="311"/>
        <v>6.5067985546100227</v>
      </c>
      <c r="X92" s="284">
        <f t="shared" si="312"/>
        <v>6.4794153451251359</v>
      </c>
      <c r="Y92" s="284">
        <f t="shared" si="313"/>
        <v>6.0288115445123527</v>
      </c>
      <c r="Z92" s="312">
        <f t="shared" si="314"/>
        <v>-1.1267892316495187</v>
      </c>
      <c r="AA92" s="312">
        <f t="shared" si="315"/>
        <v>-0.92799206228227149</v>
      </c>
      <c r="AB92" s="312">
        <f t="shared" si="316"/>
        <v>-1.2175652670818504</v>
      </c>
      <c r="AC92" s="298">
        <v>17</v>
      </c>
      <c r="AD92" s="298">
        <v>22</v>
      </c>
      <c r="AE92" s="47">
        <v>12</v>
      </c>
      <c r="AF92" s="307">
        <f>(AC92/B92)*77</f>
        <v>15.963414634146341</v>
      </c>
      <c r="AG92" s="308">
        <f t="shared" si="369"/>
        <v>21.717948717948719</v>
      </c>
      <c r="AH92" s="308">
        <f t="shared" si="369"/>
        <v>19.25</v>
      </c>
      <c r="AI92" s="284">
        <f t="shared" si="320"/>
        <v>6.8352327652459817</v>
      </c>
      <c r="AJ92" s="284">
        <f t="shared" si="321"/>
        <v>9.5474425907706433</v>
      </c>
      <c r="AK92" s="284">
        <f t="shared" si="322"/>
        <v>7.0622643600482071</v>
      </c>
      <c r="AL92" s="312">
        <f t="shared" si="323"/>
        <v>-0.79835502101355971</v>
      </c>
      <c r="AM92" s="312">
        <f t="shared" si="324"/>
        <v>2.1400351833632358</v>
      </c>
      <c r="AN92" s="312">
        <f t="shared" si="325"/>
        <v>-0.18411245154599598</v>
      </c>
      <c r="AO92" s="298">
        <v>254</v>
      </c>
      <c r="AP92" s="298">
        <v>230</v>
      </c>
      <c r="AQ92" s="47">
        <v>124</v>
      </c>
      <c r="AR92" s="307">
        <f t="shared" si="326"/>
        <v>238.51219512195124</v>
      </c>
      <c r="AS92" s="308">
        <f t="shared" si="327"/>
        <v>227.05128205128207</v>
      </c>
      <c r="AT92" s="308">
        <f t="shared" si="328"/>
        <v>198.91666666666669</v>
      </c>
      <c r="AU92" s="284">
        <f t="shared" si="329"/>
        <v>9.2415397077420209</v>
      </c>
      <c r="AV92" s="284">
        <f t="shared" si="330"/>
        <v>8.5634641866998855</v>
      </c>
      <c r="AW92" s="284">
        <f t="shared" si="331"/>
        <v>7.3282820824138861</v>
      </c>
      <c r="AX92" s="312">
        <f t="shared" si="332"/>
        <v>1.6079519214824796</v>
      </c>
      <c r="AY92" s="312">
        <f t="shared" si="333"/>
        <v>1.1560567792924781</v>
      </c>
      <c r="AZ92" s="312">
        <f t="shared" si="334"/>
        <v>8.1905270819683018E-2</v>
      </c>
      <c r="BA92" s="315">
        <f t="shared" si="335"/>
        <v>-2.2386546633245361</v>
      </c>
      <c r="BB92" s="315">
        <f t="shared" si="336"/>
        <v>1.7889463056067161</v>
      </c>
      <c r="BC92" s="40">
        <f t="shared" si="337"/>
        <v>-3.5438535192977927</v>
      </c>
      <c r="BD92" s="122">
        <f t="shared" si="338"/>
        <v>-3.9935618770156127</v>
      </c>
      <c r="BE92" s="287">
        <f t="shared" si="283"/>
        <v>-1.3311872923385375</v>
      </c>
      <c r="BF92" s="112" t="str">
        <f t="shared" si="346"/>
        <v>Shea Weber</v>
      </c>
      <c r="BG92" s="128"/>
      <c r="BH92" s="405">
        <f t="shared" ref="BH92:BH98" si="372">RANK(BJ92,BJ$91:BJ$98)</f>
        <v>3</v>
      </c>
      <c r="BI92" s="65" t="str">
        <f t="shared" si="339"/>
        <v>Shea Weber</v>
      </c>
      <c r="BJ92" s="114">
        <f t="shared" si="340"/>
        <v>-3.5438535192977927</v>
      </c>
      <c r="BK92" s="236">
        <f>BK91+1</f>
        <v>2</v>
      </c>
      <c r="BL92" s="226" t="str">
        <f t="shared" ref="BL92:BM92" si="373">VLOOKUP(BK92,BH$91:BJ$98,2,FALSE)</f>
        <v>Dion Phaneuf</v>
      </c>
      <c r="BM92" s="177">
        <f t="shared" si="373"/>
        <v>-3.3173311651438206</v>
      </c>
      <c r="BN92" s="81"/>
      <c r="BO92" s="83">
        <f t="shared" ref="BO92:BO98" si="374">RANK(BQ92,BQ$91:BQ$98)</f>
        <v>2</v>
      </c>
      <c r="BP92" s="65" t="str">
        <f t="shared" si="341"/>
        <v>Shea Weber</v>
      </c>
      <c r="BQ92" s="105">
        <f t="shared" si="342"/>
        <v>-3.9935618770156127</v>
      </c>
      <c r="BR92" s="236">
        <f>BR91+1</f>
        <v>2</v>
      </c>
      <c r="BS92" s="195" t="str">
        <f t="shared" ref="BS92:BT98" si="375">VLOOKUP(BR92,BO$91:BQ$98,2,FALSE)</f>
        <v>Shea Weber</v>
      </c>
      <c r="BT92" s="178">
        <f t="shared" si="375"/>
        <v>-3.9935618770156127</v>
      </c>
      <c r="BU92" s="84"/>
      <c r="BV92" s="203">
        <f t="shared" ref="BV92:BV98" si="376">RANK(BX92,BX$91:BX$98)</f>
        <v>2</v>
      </c>
      <c r="BW92" s="71" t="str">
        <f t="shared" si="343"/>
        <v>Shea Weber</v>
      </c>
      <c r="BX92" s="73">
        <f t="shared" si="344"/>
        <v>-1.3311872923385375</v>
      </c>
      <c r="BY92" s="236">
        <f>BY91+1</f>
        <v>2</v>
      </c>
      <c r="BZ92" s="195" t="str">
        <f t="shared" ref="BZ92:BZ98" si="377">VLOOKUP(BY92,BV$91:BX$98,2,FALSE)</f>
        <v>Shea Weber</v>
      </c>
      <c r="CA92" s="178">
        <f t="shared" ref="CA92:CA98" si="378">VLOOKUP(BZ92,BW$91:BY$98,2,FALSE)</f>
        <v>-1.3311872923385375</v>
      </c>
      <c r="CB92" s="38"/>
      <c r="CC92" s="41"/>
      <c r="CD92" s="41"/>
      <c r="CE92" s="41"/>
      <c r="CF92" s="41"/>
      <c r="CG92" s="41"/>
      <c r="CH92" s="41"/>
      <c r="CI92" s="41"/>
      <c r="CJ92" s="41"/>
      <c r="CK92" s="41"/>
      <c r="CL92" s="41"/>
      <c r="CM92" s="41"/>
    </row>
    <row r="93" spans="1:91" ht="16.5" customHeight="1" x14ac:dyDescent="0.2">
      <c r="A93" s="427" t="s">
        <v>113</v>
      </c>
      <c r="B93" s="317">
        <v>37</v>
      </c>
      <c r="C93" s="295">
        <v>64</v>
      </c>
      <c r="D93" s="296">
        <v>44</v>
      </c>
      <c r="E93" s="318">
        <v>4</v>
      </c>
      <c r="F93" s="298">
        <v>6</v>
      </c>
      <c r="G93" s="47">
        <v>7</v>
      </c>
      <c r="H93" s="299">
        <f t="shared" si="299"/>
        <v>8.3243243243243246</v>
      </c>
      <c r="I93" s="300">
        <f t="shared" si="300"/>
        <v>7.21875</v>
      </c>
      <c r="J93" s="300">
        <f t="shared" si="301"/>
        <v>12.25</v>
      </c>
      <c r="K93" s="303">
        <f t="shared" si="302"/>
        <v>3.1648262651181049</v>
      </c>
      <c r="L93" s="303">
        <f t="shared" si="303"/>
        <v>2.6279792634176307</v>
      </c>
      <c r="M93" s="303">
        <f t="shared" si="304"/>
        <v>4.2613418400887291</v>
      </c>
      <c r="N93" s="54">
        <f t="shared" si="305"/>
        <v>-4.4687615211414364</v>
      </c>
      <c r="O93" s="54">
        <f t="shared" si="306"/>
        <v>-4.7794281439897768</v>
      </c>
      <c r="P93" s="54">
        <f t="shared" si="307"/>
        <v>-2.985034971505474</v>
      </c>
      <c r="Q93" s="319">
        <v>9</v>
      </c>
      <c r="R93" s="298">
        <v>15</v>
      </c>
      <c r="S93" s="47">
        <v>10</v>
      </c>
      <c r="T93" s="307">
        <f t="shared" si="308"/>
        <v>18.72972972972973</v>
      </c>
      <c r="U93" s="308">
        <f t="shared" si="309"/>
        <v>18.046875</v>
      </c>
      <c r="V93" s="308">
        <f t="shared" si="310"/>
        <v>17.5</v>
      </c>
      <c r="W93" s="284">
        <f t="shared" si="311"/>
        <v>4.055757882856585</v>
      </c>
      <c r="X93" s="284">
        <f t="shared" si="312"/>
        <v>3.9483937259356292</v>
      </c>
      <c r="Y93" s="284">
        <f t="shared" si="313"/>
        <v>3.4615185901506336</v>
      </c>
      <c r="Z93" s="312">
        <f t="shared" si="314"/>
        <v>-3.5778299034029564</v>
      </c>
      <c r="AA93" s="312">
        <f t="shared" si="315"/>
        <v>-3.4590136814717782</v>
      </c>
      <c r="AB93" s="312">
        <f t="shared" si="316"/>
        <v>-3.7848582214435695</v>
      </c>
      <c r="AC93" s="319">
        <v>4</v>
      </c>
      <c r="AD93" s="298">
        <v>6</v>
      </c>
      <c r="AE93" s="47">
        <v>5</v>
      </c>
      <c r="AF93" s="307">
        <f>(AC93/B93)*77</f>
        <v>8.3243243243243246</v>
      </c>
      <c r="AG93" s="308">
        <f t="shared" si="369"/>
        <v>7.21875</v>
      </c>
      <c r="AH93" s="308">
        <f t="shared" si="369"/>
        <v>8.75</v>
      </c>
      <c r="AI93" s="284">
        <f t="shared" si="320"/>
        <v>3.5643185166942479</v>
      </c>
      <c r="AJ93" s="284">
        <f t="shared" si="321"/>
        <v>3.1734397247731967</v>
      </c>
      <c r="AK93" s="284">
        <f t="shared" si="322"/>
        <v>3.2101201636582761</v>
      </c>
      <c r="AL93" s="312">
        <f t="shared" si="323"/>
        <v>-4.069269269565293</v>
      </c>
      <c r="AM93" s="312">
        <f t="shared" si="324"/>
        <v>-4.2339676826342103</v>
      </c>
      <c r="AN93" s="312">
        <f t="shared" si="325"/>
        <v>-4.036256647935927</v>
      </c>
      <c r="AO93" s="319">
        <v>113</v>
      </c>
      <c r="AP93" s="298">
        <v>179</v>
      </c>
      <c r="AQ93" s="47">
        <v>80</v>
      </c>
      <c r="AR93" s="307">
        <f t="shared" si="326"/>
        <v>235.16216216216216</v>
      </c>
      <c r="AS93" s="308">
        <f t="shared" si="327"/>
        <v>215.359375</v>
      </c>
      <c r="AT93" s="308">
        <f t="shared" si="328"/>
        <v>140</v>
      </c>
      <c r="AU93" s="284">
        <f t="shared" si="329"/>
        <v>9.1117372772863963</v>
      </c>
      <c r="AV93" s="284">
        <f t="shared" si="330"/>
        <v>8.1224923216510749</v>
      </c>
      <c r="AW93" s="284">
        <f t="shared" si="331"/>
        <v>5.1577351899687169</v>
      </c>
      <c r="AX93" s="312">
        <f t="shared" si="332"/>
        <v>1.4781494910268549</v>
      </c>
      <c r="AY93" s="312">
        <f t="shared" si="333"/>
        <v>0.71508491424366749</v>
      </c>
      <c r="AZ93" s="312">
        <f t="shared" si="334"/>
        <v>-2.0886416216254862</v>
      </c>
      <c r="BA93" s="315">
        <f t="shared" si="335"/>
        <v>-10.63771120308283</v>
      </c>
      <c r="BB93" s="315">
        <f t="shared" si="336"/>
        <v>-11.757324593852097</v>
      </c>
      <c r="BC93" s="40">
        <f t="shared" si="337"/>
        <v>-12.894791462510456</v>
      </c>
      <c r="BD93" s="122">
        <f t="shared" si="338"/>
        <v>-35.289827259445381</v>
      </c>
      <c r="BE93" s="287">
        <f t="shared" si="283"/>
        <v>-11.763275753148461</v>
      </c>
      <c r="BF93" s="112" t="str">
        <f t="shared" si="346"/>
        <v>Sheldon Souray*</v>
      </c>
      <c r="BG93" s="125"/>
      <c r="BH93" s="405">
        <f t="shared" si="372"/>
        <v>8</v>
      </c>
      <c r="BI93" s="65" t="str">
        <f t="shared" si="339"/>
        <v>Sheldon Souray*</v>
      </c>
      <c r="BJ93" s="114">
        <f t="shared" si="340"/>
        <v>-12.894791462510456</v>
      </c>
      <c r="BK93" s="236">
        <f t="shared" ref="BK93:BK98" si="379">BK92+1</f>
        <v>3</v>
      </c>
      <c r="BL93" s="226" t="str">
        <f t="shared" ref="BL93:BM93" si="380">VLOOKUP(BK93,BH$91:BJ$98,2,FALSE)</f>
        <v>Shea Weber</v>
      </c>
      <c r="BM93" s="177">
        <f t="shared" si="380"/>
        <v>-3.5438535192977927</v>
      </c>
      <c r="BN93" s="81"/>
      <c r="BO93" s="83">
        <f t="shared" si="374"/>
        <v>6</v>
      </c>
      <c r="BP93" s="65" t="str">
        <f t="shared" si="341"/>
        <v>Sheldon Souray*</v>
      </c>
      <c r="BQ93" s="105">
        <f t="shared" si="342"/>
        <v>-35.289827259445381</v>
      </c>
      <c r="BR93" s="236">
        <f t="shared" ref="BR93:BR98" si="381">BR92+1</f>
        <v>3</v>
      </c>
      <c r="BS93" s="195" t="str">
        <f t="shared" si="375"/>
        <v>Justin Schultz</v>
      </c>
      <c r="BT93" s="178">
        <f t="shared" si="375"/>
        <v>-4.6411832023146316</v>
      </c>
      <c r="BU93" s="84"/>
      <c r="BV93" s="203">
        <f t="shared" si="376"/>
        <v>6</v>
      </c>
      <c r="BW93" s="71" t="str">
        <f t="shared" si="343"/>
        <v>Sheldon Souray*</v>
      </c>
      <c r="BX93" s="73">
        <f t="shared" si="344"/>
        <v>-11.763275753148461</v>
      </c>
      <c r="BY93" s="236">
        <f t="shared" ref="BY93:BY98" si="382">BY92+1</f>
        <v>3</v>
      </c>
      <c r="BZ93" s="195" t="str">
        <f t="shared" si="377"/>
        <v>Dion Phaneuf</v>
      </c>
      <c r="CA93" s="178">
        <f t="shared" si="378"/>
        <v>-4.2931236047933572</v>
      </c>
      <c r="CB93" s="38"/>
      <c r="CC93" s="41"/>
      <c r="CD93" s="41"/>
      <c r="CE93" s="41"/>
      <c r="CF93" s="41"/>
      <c r="CG93" s="41"/>
      <c r="CH93" s="41"/>
      <c r="CI93" s="41"/>
      <c r="CJ93" s="41"/>
      <c r="CK93" s="41"/>
      <c r="CL93" s="41"/>
      <c r="CM93" s="41"/>
    </row>
    <row r="94" spans="1:91" ht="16.5" customHeight="1" x14ac:dyDescent="0.2">
      <c r="A94" s="427" t="s">
        <v>114</v>
      </c>
      <c r="B94" s="294" t="s">
        <v>57</v>
      </c>
      <c r="C94" s="295" t="s">
        <v>57</v>
      </c>
      <c r="D94" s="296">
        <v>48</v>
      </c>
      <c r="E94" s="297" t="s">
        <v>57</v>
      </c>
      <c r="F94" s="298" t="s">
        <v>57</v>
      </c>
      <c r="G94" s="47">
        <v>8</v>
      </c>
      <c r="H94" s="299" t="s">
        <v>57</v>
      </c>
      <c r="I94" s="300" t="s">
        <v>57</v>
      </c>
      <c r="J94" s="300">
        <f>(G94/D94)*77</f>
        <v>12.833333333333332</v>
      </c>
      <c r="K94" s="303" t="s">
        <v>57</v>
      </c>
      <c r="L94" s="303" t="s">
        <v>57</v>
      </c>
      <c r="M94" s="303">
        <f>(J94/(J$150))*1000</f>
        <v>4.4642628800929538</v>
      </c>
      <c r="N94" s="54" t="s">
        <v>57</v>
      </c>
      <c r="O94" s="54" t="s">
        <v>57</v>
      </c>
      <c r="P94" s="54">
        <f>(M94-G$151)</f>
        <v>-2.7821139315012493</v>
      </c>
      <c r="Q94" s="298" t="s">
        <v>57</v>
      </c>
      <c r="R94" s="298" t="s">
        <v>57</v>
      </c>
      <c r="S94" s="47">
        <v>19</v>
      </c>
      <c r="T94" s="307" t="s">
        <v>57</v>
      </c>
      <c r="U94" s="308" t="s">
        <v>57</v>
      </c>
      <c r="V94" s="308">
        <f>(S94/D94)*77</f>
        <v>30.479166666666664</v>
      </c>
      <c r="W94" s="284" t="s">
        <v>57</v>
      </c>
      <c r="X94" s="284" t="s">
        <v>57</v>
      </c>
      <c r="Y94" s="284">
        <f>(V94/V$150)*1000</f>
        <v>6.0288115445123527</v>
      </c>
      <c r="Z94" s="312" t="s">
        <v>57</v>
      </c>
      <c r="AA94" s="312" t="s">
        <v>57</v>
      </c>
      <c r="AB94" s="312">
        <f>(Y94-G$151)</f>
        <v>-1.2175652670818504</v>
      </c>
      <c r="AC94" s="298" t="s">
        <v>57</v>
      </c>
      <c r="AD94" s="298" t="s">
        <v>57</v>
      </c>
      <c r="AE94" s="47">
        <v>15</v>
      </c>
      <c r="AF94" s="307" t="s">
        <v>57</v>
      </c>
      <c r="AG94" s="308" t="s">
        <v>57</v>
      </c>
      <c r="AH94" s="308">
        <f>(AE94/D94)*77</f>
        <v>24.0625</v>
      </c>
      <c r="AI94" s="284" t="s">
        <v>57</v>
      </c>
      <c r="AJ94" s="284" t="s">
        <v>57</v>
      </c>
      <c r="AK94" s="284">
        <f>((AH94/AH$150)*1000)</f>
        <v>8.8278304500602598</v>
      </c>
      <c r="AL94" s="312" t="s">
        <v>57</v>
      </c>
      <c r="AM94" s="312" t="s">
        <v>57</v>
      </c>
      <c r="AN94" s="312">
        <f>(AK94-G$151)</f>
        <v>1.5814536384660567</v>
      </c>
      <c r="AO94" s="298" t="s">
        <v>57</v>
      </c>
      <c r="AP94" s="298" t="s">
        <v>57</v>
      </c>
      <c r="AQ94" s="47">
        <v>85</v>
      </c>
      <c r="AR94" s="307" t="s">
        <v>57</v>
      </c>
      <c r="AS94" s="308" t="s">
        <v>57</v>
      </c>
      <c r="AT94" s="308">
        <f>(AQ94/D94)*77</f>
        <v>136.35416666666666</v>
      </c>
      <c r="AU94" s="284" t="s">
        <v>57</v>
      </c>
      <c r="AV94" s="284" t="s">
        <v>57</v>
      </c>
      <c r="AW94" s="284">
        <f>(AT94/AT$150)*1000</f>
        <v>5.0234191693966146</v>
      </c>
      <c r="AX94" s="312" t="s">
        <v>57</v>
      </c>
      <c r="AY94" s="312" t="s">
        <v>57</v>
      </c>
      <c r="AZ94" s="312">
        <f>(AW94-G$151)</f>
        <v>-2.2229576421975885</v>
      </c>
      <c r="BA94" s="315" t="s">
        <v>57</v>
      </c>
      <c r="BB94" s="315" t="s">
        <v>57</v>
      </c>
      <c r="BC94" s="40">
        <f>(((AZ94+AN94)+AB94)+P94)</f>
        <v>-4.6411832023146316</v>
      </c>
      <c r="BD94" s="123">
        <f>BC94</f>
        <v>-4.6411832023146316</v>
      </c>
      <c r="BE94" s="289">
        <f>(BC94)</f>
        <v>-4.6411832023146316</v>
      </c>
      <c r="BF94" s="112" t="str">
        <f t="shared" si="346"/>
        <v>Justin Schultz</v>
      </c>
      <c r="BG94" s="125"/>
      <c r="BH94" s="405">
        <f t="shared" si="372"/>
        <v>4</v>
      </c>
      <c r="BI94" s="65" t="str">
        <f t="shared" si="339"/>
        <v>Justin Schultz</v>
      </c>
      <c r="BJ94" s="114">
        <f t="shared" si="340"/>
        <v>-4.6411832023146316</v>
      </c>
      <c r="BK94" s="236">
        <f t="shared" si="379"/>
        <v>4</v>
      </c>
      <c r="BL94" s="226" t="str">
        <f t="shared" ref="BL94:BM94" si="383">VLOOKUP(BK94,BH$91:BJ$98,2,FALSE)</f>
        <v>Justin Schultz</v>
      </c>
      <c r="BM94" s="177">
        <f t="shared" si="383"/>
        <v>-4.6411832023146316</v>
      </c>
      <c r="BN94" s="81"/>
      <c r="BO94" s="83">
        <f t="shared" si="374"/>
        <v>3</v>
      </c>
      <c r="BP94" s="65" t="str">
        <f t="shared" si="341"/>
        <v>Justin Schultz</v>
      </c>
      <c r="BQ94" s="105">
        <f t="shared" si="342"/>
        <v>-4.6411832023146316</v>
      </c>
      <c r="BR94" s="236">
        <f t="shared" si="381"/>
        <v>4</v>
      </c>
      <c r="BS94" s="195" t="str">
        <f t="shared" si="375"/>
        <v>Dion Phaneuf</v>
      </c>
      <c r="BT94" s="178">
        <f t="shared" si="375"/>
        <v>-12.879370814380071</v>
      </c>
      <c r="BU94" s="84"/>
      <c r="BV94" s="203">
        <f t="shared" si="376"/>
        <v>4</v>
      </c>
      <c r="BW94" s="71" t="str">
        <f t="shared" si="343"/>
        <v>Justin Schultz</v>
      </c>
      <c r="BX94" s="73">
        <f t="shared" si="344"/>
        <v>-4.6411832023146316</v>
      </c>
      <c r="BY94" s="236">
        <f t="shared" si="382"/>
        <v>4</v>
      </c>
      <c r="BZ94" s="195" t="str">
        <f t="shared" si="377"/>
        <v>Justin Schultz</v>
      </c>
      <c r="CA94" s="178">
        <f t="shared" si="378"/>
        <v>-4.6411832023146316</v>
      </c>
      <c r="CB94" s="38"/>
      <c r="CC94" s="41"/>
      <c r="CD94" s="41"/>
      <c r="CE94" s="41"/>
      <c r="CF94" s="41"/>
      <c r="CG94" s="41"/>
      <c r="CH94" s="41"/>
      <c r="CI94" s="41"/>
      <c r="CJ94" s="41"/>
      <c r="CK94" s="41"/>
      <c r="CL94" s="41"/>
      <c r="CM94" s="41"/>
    </row>
    <row r="95" spans="1:91" ht="16.5" customHeight="1" x14ac:dyDescent="0.2">
      <c r="A95" s="427" t="s">
        <v>112</v>
      </c>
      <c r="B95" s="294">
        <v>66</v>
      </c>
      <c r="C95" s="295">
        <v>82</v>
      </c>
      <c r="D95" s="296">
        <v>48</v>
      </c>
      <c r="E95" s="297">
        <v>8</v>
      </c>
      <c r="F95" s="298">
        <v>12</v>
      </c>
      <c r="G95" s="47">
        <v>9</v>
      </c>
      <c r="H95" s="299">
        <f t="shared" ref="H95:I98" si="384">(E95/B95)*77</f>
        <v>9.3333333333333339</v>
      </c>
      <c r="I95" s="300">
        <f t="shared" si="384"/>
        <v>11.268292682926829</v>
      </c>
      <c r="J95" s="300">
        <f>(G95/D95)*77</f>
        <v>14.4375</v>
      </c>
      <c r="K95" s="303">
        <f t="shared" ref="K95:L98" si="385">(H95/(H$150))*1000</f>
        <v>3.5484415699809055</v>
      </c>
      <c r="L95" s="303">
        <f t="shared" si="385"/>
        <v>4.102211533139716</v>
      </c>
      <c r="M95" s="303">
        <f>(J95/(J$150))*1000</f>
        <v>5.0222957401045738</v>
      </c>
      <c r="N95" s="54">
        <f t="shared" ref="N95:O98" si="386">(K95-E$151)</f>
        <v>-4.0851462162786358</v>
      </c>
      <c r="O95" s="54">
        <f t="shared" si="386"/>
        <v>-3.3051958742676915</v>
      </c>
      <c r="P95" s="54">
        <f>(M95-G$151)</f>
        <v>-2.2240810714896293</v>
      </c>
      <c r="Q95" s="298">
        <v>22</v>
      </c>
      <c r="R95" s="298">
        <v>32</v>
      </c>
      <c r="S95" s="47">
        <v>19</v>
      </c>
      <c r="T95" s="307">
        <f t="shared" ref="T95:U98" si="387">(Q95/B95)*77</f>
        <v>25.666666666666664</v>
      </c>
      <c r="U95" s="308">
        <f t="shared" si="387"/>
        <v>30.04878048780488</v>
      </c>
      <c r="V95" s="308">
        <f>(S95/D95)*77</f>
        <v>30.479166666666664</v>
      </c>
      <c r="W95" s="284">
        <f t="shared" ref="W95:X98" si="388">(T95/T$150)*1000</f>
        <v>5.5578904320627274</v>
      </c>
      <c r="X95" s="284">
        <f t="shared" si="388"/>
        <v>6.5742360574928211</v>
      </c>
      <c r="Y95" s="284">
        <f>(V95/V$150)*1000</f>
        <v>6.0288115445123527</v>
      </c>
      <c r="Z95" s="312">
        <f t="shared" ref="Z95:AA98" si="389">(W95-E$151)</f>
        <v>-2.075697354196814</v>
      </c>
      <c r="AA95" s="312">
        <f t="shared" si="389"/>
        <v>-0.8331713499145863</v>
      </c>
      <c r="AB95" s="312">
        <f>(Y95-G$151)</f>
        <v>-1.2175652670818504</v>
      </c>
      <c r="AC95" s="298">
        <v>12</v>
      </c>
      <c r="AD95" s="298">
        <v>22</v>
      </c>
      <c r="AE95" s="47">
        <v>16</v>
      </c>
      <c r="AF95" s="307">
        <f t="shared" ref="AF95:AG98" si="390">(AC95/B95)*77</f>
        <v>14</v>
      </c>
      <c r="AG95" s="308">
        <f t="shared" si="390"/>
        <v>20.658536585365855</v>
      </c>
      <c r="AH95" s="308">
        <f>(AE95/D95)*77</f>
        <v>25.666666666666664</v>
      </c>
      <c r="AI95" s="284">
        <f t="shared" ref="AI95:AJ98" si="391">((AF95/AF$150)*1000)</f>
        <v>5.9945356871675983</v>
      </c>
      <c r="AJ95" s="284">
        <f t="shared" si="391"/>
        <v>9.081713683903784</v>
      </c>
      <c r="AK95" s="284">
        <f>((AH95/AH$150)*1000)</f>
        <v>9.4163524800642762</v>
      </c>
      <c r="AL95" s="312">
        <f t="shared" ref="AL95:AM98" si="392">(AI95-E$151)</f>
        <v>-1.639052099091943</v>
      </c>
      <c r="AM95" s="312">
        <f t="shared" si="392"/>
        <v>1.6743062764963765</v>
      </c>
      <c r="AN95" s="312">
        <f>(AK95-G$151)</f>
        <v>2.1699756684700731</v>
      </c>
      <c r="AO95" s="298">
        <v>190</v>
      </c>
      <c r="AP95" s="298">
        <v>202</v>
      </c>
      <c r="AQ95" s="47">
        <v>88</v>
      </c>
      <c r="AR95" s="307">
        <f t="shared" ref="AR95:AS98" si="393">(AO95/B95)*77</f>
        <v>221.66666666666669</v>
      </c>
      <c r="AS95" s="308">
        <f t="shared" si="393"/>
        <v>189.6829268292683</v>
      </c>
      <c r="AT95" s="308">
        <f>(AQ95/D95)*77</f>
        <v>141.16666666666666</v>
      </c>
      <c r="AU95" s="284">
        <f t="shared" ref="AU95:AV98" si="394">(AR95/AR$150)*1000</f>
        <v>8.5888325367824319</v>
      </c>
      <c r="AV95" s="284">
        <f t="shared" si="394"/>
        <v>7.1540796249015592</v>
      </c>
      <c r="AW95" s="284">
        <f>(AT95/AT$150)*1000</f>
        <v>5.2007163165517891</v>
      </c>
      <c r="AX95" s="312">
        <f t="shared" ref="AX95:AY98" si="395">(AU95-E$151)</f>
        <v>0.95524475052289048</v>
      </c>
      <c r="AY95" s="312">
        <f t="shared" si="395"/>
        <v>-0.2533277825058482</v>
      </c>
      <c r="AZ95" s="312">
        <f>(AW95-G$151)</f>
        <v>-2.045660495042414</v>
      </c>
      <c r="BA95" s="315">
        <f t="shared" ref="BA95:BB98" si="396">(((AX95+AL95)+Z95)+N95)</f>
        <v>-6.8446509190445024</v>
      </c>
      <c r="BB95" s="315">
        <f t="shared" si="396"/>
        <v>-2.7173887301917494</v>
      </c>
      <c r="BC95" s="40">
        <f>(((AZ95+AN95)+AB95)+P95)</f>
        <v>-3.3173311651438206</v>
      </c>
      <c r="BD95" s="122">
        <f>(BA95+BB95)+BC95</f>
        <v>-12.879370814380071</v>
      </c>
      <c r="BE95" s="287">
        <f t="shared" si="283"/>
        <v>-4.2931236047933572</v>
      </c>
      <c r="BF95" s="112" t="str">
        <f t="shared" si="346"/>
        <v>Dion Phaneuf</v>
      </c>
      <c r="BG95" s="125"/>
      <c r="BH95" s="405">
        <f t="shared" si="372"/>
        <v>2</v>
      </c>
      <c r="BI95" s="65" t="str">
        <f t="shared" si="339"/>
        <v>Dion Phaneuf</v>
      </c>
      <c r="BJ95" s="114">
        <f t="shared" si="340"/>
        <v>-3.3173311651438206</v>
      </c>
      <c r="BK95" s="236">
        <f t="shared" si="379"/>
        <v>5</v>
      </c>
      <c r="BL95" s="226" t="str">
        <f t="shared" ref="BL95:BM95" si="397">VLOOKUP(BK95,BH$91:BJ$98,2,FALSE)</f>
        <v>Cody Franson</v>
      </c>
      <c r="BM95" s="177">
        <f t="shared" si="397"/>
        <v>-5.569509344707857</v>
      </c>
      <c r="BN95" s="81"/>
      <c r="BO95" s="83">
        <f t="shared" si="374"/>
        <v>4</v>
      </c>
      <c r="BP95" s="65" t="str">
        <f t="shared" si="341"/>
        <v>Dion Phaneuf</v>
      </c>
      <c r="BQ95" s="105">
        <f t="shared" si="342"/>
        <v>-12.879370814380071</v>
      </c>
      <c r="BR95" s="236">
        <f t="shared" si="381"/>
        <v>5</v>
      </c>
      <c r="BS95" s="195" t="str">
        <f t="shared" si="375"/>
        <v>Zdeno Chara</v>
      </c>
      <c r="BT95" s="178">
        <f t="shared" si="375"/>
        <v>-16.248935991304595</v>
      </c>
      <c r="BU95" s="84"/>
      <c r="BV95" s="203">
        <f t="shared" si="376"/>
        <v>3</v>
      </c>
      <c r="BW95" s="71" t="str">
        <f t="shared" si="343"/>
        <v>Dion Phaneuf</v>
      </c>
      <c r="BX95" s="73">
        <f t="shared" si="344"/>
        <v>-4.2931236047933572</v>
      </c>
      <c r="BY95" s="236">
        <f t="shared" si="382"/>
        <v>5</v>
      </c>
      <c r="BZ95" s="195" t="str">
        <f t="shared" si="377"/>
        <v>Zdeno Chara</v>
      </c>
      <c r="CA95" s="178">
        <f t="shared" si="378"/>
        <v>-5.4163119971015314</v>
      </c>
      <c r="CB95" s="38"/>
      <c r="CC95" s="41"/>
      <c r="CD95" s="41"/>
      <c r="CE95" s="41"/>
      <c r="CF95" s="41"/>
      <c r="CG95" s="41"/>
      <c r="CH95" s="41"/>
      <c r="CI95" s="41"/>
      <c r="CJ95" s="41"/>
      <c r="CK95" s="41"/>
      <c r="CL95" s="41"/>
      <c r="CM95" s="41"/>
    </row>
    <row r="96" spans="1:91" ht="16.5" customHeight="1" x14ac:dyDescent="0.2">
      <c r="A96" s="427" t="s">
        <v>110</v>
      </c>
      <c r="B96" s="294">
        <v>82</v>
      </c>
      <c r="C96" s="295">
        <v>51</v>
      </c>
      <c r="D96" s="296">
        <v>35</v>
      </c>
      <c r="E96" s="297">
        <v>8</v>
      </c>
      <c r="F96" s="298">
        <v>10</v>
      </c>
      <c r="G96" s="47">
        <v>5</v>
      </c>
      <c r="H96" s="299">
        <f t="shared" si="384"/>
        <v>7.51219512195122</v>
      </c>
      <c r="I96" s="300">
        <f t="shared" si="384"/>
        <v>15.098039215686274</v>
      </c>
      <c r="J96" s="300">
        <f>(G96/D96)*77</f>
        <v>11</v>
      </c>
      <c r="K96" s="303">
        <f t="shared" si="385"/>
        <v>2.8560627270578021</v>
      </c>
      <c r="L96" s="303">
        <f t="shared" si="385"/>
        <v>5.4964272176055022</v>
      </c>
      <c r="M96" s="303">
        <f>(J96/(J$150))*1000</f>
        <v>3.8265110400796747</v>
      </c>
      <c r="N96" s="54">
        <f t="shared" si="386"/>
        <v>-4.7775250592017393</v>
      </c>
      <c r="O96" s="54">
        <f t="shared" si="386"/>
        <v>-1.9109801898019052</v>
      </c>
      <c r="P96" s="54">
        <f>(M96-G$151)</f>
        <v>-3.4198657715145284</v>
      </c>
      <c r="Q96" s="298">
        <v>42</v>
      </c>
      <c r="R96" s="298">
        <v>32</v>
      </c>
      <c r="S96" s="47">
        <v>33</v>
      </c>
      <c r="T96" s="307">
        <f t="shared" si="387"/>
        <v>39.439024390243901</v>
      </c>
      <c r="U96" s="308">
        <f t="shared" si="387"/>
        <v>48.313725490196077</v>
      </c>
      <c r="V96" s="308">
        <f>(S96/D96)*77</f>
        <v>72.599999999999994</v>
      </c>
      <c r="W96" s="284">
        <f t="shared" si="388"/>
        <v>8.5401731029256531</v>
      </c>
      <c r="X96" s="284">
        <f t="shared" si="388"/>
        <v>10.570340327733554</v>
      </c>
      <c r="Y96" s="284">
        <f>(V96/V$150)*1000</f>
        <v>14.36035712256777</v>
      </c>
      <c r="Z96" s="312">
        <f t="shared" si="389"/>
        <v>0.90658531666611175</v>
      </c>
      <c r="AA96" s="312">
        <f t="shared" si="389"/>
        <v>3.1629329203261465</v>
      </c>
      <c r="AB96" s="312">
        <f>(Y96-G$151)</f>
        <v>7.1139803109735666</v>
      </c>
      <c r="AC96" s="298">
        <v>24</v>
      </c>
      <c r="AD96" s="298">
        <v>15</v>
      </c>
      <c r="AE96" s="47">
        <v>13</v>
      </c>
      <c r="AF96" s="307">
        <f t="shared" si="390"/>
        <v>22.536585365853657</v>
      </c>
      <c r="AG96" s="308">
        <f t="shared" si="390"/>
        <v>22.647058823529413</v>
      </c>
      <c r="AH96" s="308">
        <f>(AE96/D96)*77</f>
        <v>28.6</v>
      </c>
      <c r="AI96" s="284">
        <f t="shared" si="391"/>
        <v>9.6497403744649137</v>
      </c>
      <c r="AJ96" s="284">
        <f t="shared" si="391"/>
        <v>9.9558893326217959</v>
      </c>
      <c r="AK96" s="284">
        <f>((AH96/AH$150)*1000)</f>
        <v>10.492507049214479</v>
      </c>
      <c r="AL96" s="312">
        <f t="shared" si="392"/>
        <v>2.0161525882053724</v>
      </c>
      <c r="AM96" s="312">
        <f t="shared" si="392"/>
        <v>2.5484819252143884</v>
      </c>
      <c r="AN96" s="312">
        <f>(AK96-G$151)</f>
        <v>3.2461302376202763</v>
      </c>
      <c r="AO96" s="298">
        <v>236</v>
      </c>
      <c r="AP96" s="298">
        <v>142</v>
      </c>
      <c r="AQ96" s="47">
        <v>95</v>
      </c>
      <c r="AR96" s="307">
        <f t="shared" si="393"/>
        <v>221.60975609756096</v>
      </c>
      <c r="AS96" s="308">
        <f t="shared" si="393"/>
        <v>214.39215686274508</v>
      </c>
      <c r="AT96" s="308">
        <f>(AQ96/D96)*77</f>
        <v>209</v>
      </c>
      <c r="AU96" s="284">
        <f t="shared" si="394"/>
        <v>8.5866274449886486</v>
      </c>
      <c r="AV96" s="284">
        <f t="shared" si="394"/>
        <v>8.0860127307662335</v>
      </c>
      <c r="AW96" s="284">
        <f>(AT96/AT$150)*1000</f>
        <v>7.6997618193104422</v>
      </c>
      <c r="AX96" s="312">
        <f t="shared" si="395"/>
        <v>0.95303965872910723</v>
      </c>
      <c r="AY96" s="312">
        <f t="shared" si="395"/>
        <v>0.67860532335882606</v>
      </c>
      <c r="AZ96" s="312">
        <f>(AW96-G$151)</f>
        <v>0.45338500771623913</v>
      </c>
      <c r="BA96" s="315">
        <f t="shared" si="396"/>
        <v>-0.90174749560114797</v>
      </c>
      <c r="BB96" s="315">
        <f t="shared" si="396"/>
        <v>4.4790399790974558</v>
      </c>
      <c r="BC96" s="40">
        <f>(((AZ96+AN96)+AB96)+P96)</f>
        <v>7.3936297847955537</v>
      </c>
      <c r="BD96" s="122">
        <f>(BA96+BB96)+BC96</f>
        <v>10.970922268291861</v>
      </c>
      <c r="BE96" s="287">
        <f t="shared" si="283"/>
        <v>3.6569740894306206</v>
      </c>
      <c r="BF96" s="112" t="str">
        <f t="shared" si="346"/>
        <v>Kris Letang</v>
      </c>
      <c r="BG96" s="125"/>
      <c r="BH96" s="405">
        <f t="shared" si="372"/>
        <v>1</v>
      </c>
      <c r="BI96" s="65" t="str">
        <f t="shared" si="339"/>
        <v>Kris Letang</v>
      </c>
      <c r="BJ96" s="114">
        <f t="shared" si="340"/>
        <v>7.3936297847955537</v>
      </c>
      <c r="BK96" s="236">
        <f t="shared" si="379"/>
        <v>6</v>
      </c>
      <c r="BL96" s="226" t="str">
        <f t="shared" ref="BL96:BM96" si="398">VLOOKUP(BK96,BH$91:BJ$98,2,FALSE)</f>
        <v>Marek Zidlicky</v>
      </c>
      <c r="BM96" s="177">
        <f t="shared" si="398"/>
        <v>-9.5510414606048144</v>
      </c>
      <c r="BN96" s="81"/>
      <c r="BO96" s="83">
        <f t="shared" si="374"/>
        <v>1</v>
      </c>
      <c r="BP96" s="65" t="str">
        <f t="shared" si="341"/>
        <v>Kris Letang</v>
      </c>
      <c r="BQ96" s="105">
        <f t="shared" si="342"/>
        <v>10.970922268291861</v>
      </c>
      <c r="BR96" s="236">
        <f t="shared" si="381"/>
        <v>6</v>
      </c>
      <c r="BS96" s="195" t="str">
        <f t="shared" si="375"/>
        <v>Sheldon Souray*</v>
      </c>
      <c r="BT96" s="178">
        <f t="shared" si="375"/>
        <v>-35.289827259445381</v>
      </c>
      <c r="BU96" s="84"/>
      <c r="BV96" s="203">
        <f t="shared" si="376"/>
        <v>1</v>
      </c>
      <c r="BW96" s="71" t="str">
        <f t="shared" si="343"/>
        <v>Kris Letang</v>
      </c>
      <c r="BX96" s="73">
        <f t="shared" si="344"/>
        <v>3.6569740894306206</v>
      </c>
      <c r="BY96" s="236">
        <f t="shared" si="382"/>
        <v>6</v>
      </c>
      <c r="BZ96" s="195" t="str">
        <f t="shared" si="377"/>
        <v>Sheldon Souray*</v>
      </c>
      <c r="CA96" s="178">
        <f t="shared" si="378"/>
        <v>-11.763275753148461</v>
      </c>
      <c r="CB96" s="38"/>
      <c r="CC96" s="41"/>
      <c r="CD96" s="41"/>
      <c r="CE96" s="41"/>
      <c r="CF96" s="41"/>
      <c r="CG96" s="41"/>
      <c r="CH96" s="41"/>
      <c r="CI96" s="41"/>
      <c r="CJ96" s="41"/>
      <c r="CK96" s="41"/>
      <c r="CL96" s="41"/>
      <c r="CM96" s="41"/>
    </row>
    <row r="97" spans="1:91" ht="16.5" customHeight="1" x14ac:dyDescent="0.2">
      <c r="A97" s="427" t="s">
        <v>116</v>
      </c>
      <c r="B97" s="294">
        <v>81</v>
      </c>
      <c r="C97" s="295">
        <v>79</v>
      </c>
      <c r="D97" s="296">
        <v>48</v>
      </c>
      <c r="E97" s="297">
        <v>14</v>
      </c>
      <c r="F97" s="298">
        <v>12</v>
      </c>
      <c r="G97" s="47">
        <v>7</v>
      </c>
      <c r="H97" s="299">
        <f t="shared" si="384"/>
        <v>13.308641975308641</v>
      </c>
      <c r="I97" s="300">
        <f t="shared" si="384"/>
        <v>11.69620253164557</v>
      </c>
      <c r="J97" s="300">
        <f>(G97/D97)*77</f>
        <v>11.229166666666668</v>
      </c>
      <c r="K97" s="303">
        <f t="shared" si="385"/>
        <v>5.0598148312690681</v>
      </c>
      <c r="L97" s="303">
        <f t="shared" si="385"/>
        <v>4.25799171794249</v>
      </c>
      <c r="M97" s="303">
        <f>(J97/(J$150))*1000</f>
        <v>3.9062300200813351</v>
      </c>
      <c r="N97" s="54">
        <f t="shared" si="386"/>
        <v>-2.5737729549904733</v>
      </c>
      <c r="O97" s="54">
        <f t="shared" si="386"/>
        <v>-3.1494156894649175</v>
      </c>
      <c r="P97" s="54">
        <f>(M97-G$151)</f>
        <v>-3.340146791512868</v>
      </c>
      <c r="Q97" s="298">
        <v>30</v>
      </c>
      <c r="R97" s="298">
        <v>40</v>
      </c>
      <c r="S97" s="47">
        <v>12</v>
      </c>
      <c r="T97" s="307">
        <f t="shared" si="387"/>
        <v>28.518518518518515</v>
      </c>
      <c r="U97" s="308">
        <f t="shared" si="387"/>
        <v>38.9873417721519</v>
      </c>
      <c r="V97" s="308">
        <f>(S97/D97)*77</f>
        <v>19.25</v>
      </c>
      <c r="W97" s="284">
        <f t="shared" si="388"/>
        <v>6.1754338134030302</v>
      </c>
      <c r="X97" s="284">
        <f t="shared" si="388"/>
        <v>8.5298632391520766</v>
      </c>
      <c r="Y97" s="284">
        <f>(V97/V$150)*1000</f>
        <v>3.807670449165697</v>
      </c>
      <c r="Z97" s="312">
        <f t="shared" si="389"/>
        <v>-1.4581539728565112</v>
      </c>
      <c r="AA97" s="312">
        <f t="shared" si="389"/>
        <v>1.1224558317446691</v>
      </c>
      <c r="AB97" s="312">
        <f>(Y97-G$151)</f>
        <v>-3.4387063624285061</v>
      </c>
      <c r="AC97" s="298">
        <v>15</v>
      </c>
      <c r="AD97" s="298">
        <v>18</v>
      </c>
      <c r="AE97" s="47">
        <v>4</v>
      </c>
      <c r="AF97" s="307">
        <f t="shared" si="390"/>
        <v>14.259259259259258</v>
      </c>
      <c r="AG97" s="308">
        <f t="shared" si="390"/>
        <v>17.544303797468356</v>
      </c>
      <c r="AH97" s="308">
        <f>(AE97/D97)*77</f>
        <v>6.4166666666666661</v>
      </c>
      <c r="AI97" s="284">
        <f t="shared" si="391"/>
        <v>6.1055456073003311</v>
      </c>
      <c r="AJ97" s="284">
        <f t="shared" si="391"/>
        <v>7.7126636348918209</v>
      </c>
      <c r="AK97" s="284">
        <f>((AH97/AH$150)*1000)</f>
        <v>2.354088120016069</v>
      </c>
      <c r="AL97" s="312">
        <f t="shared" si="392"/>
        <v>-1.5280421789592102</v>
      </c>
      <c r="AM97" s="312">
        <f t="shared" si="392"/>
        <v>0.3052562274844135</v>
      </c>
      <c r="AN97" s="312">
        <f>(AK97-G$151)</f>
        <v>-4.8922886915781341</v>
      </c>
      <c r="AO97" s="298">
        <v>264</v>
      </c>
      <c r="AP97" s="298">
        <v>224</v>
      </c>
      <c r="AQ97" s="47">
        <v>119</v>
      </c>
      <c r="AR97" s="307">
        <f t="shared" si="393"/>
        <v>250.96296296296296</v>
      </c>
      <c r="AS97" s="308">
        <f t="shared" si="393"/>
        <v>218.32911392405063</v>
      </c>
      <c r="AT97" s="308">
        <f>(AQ97/D97)*77</f>
        <v>190.89583333333331</v>
      </c>
      <c r="AU97" s="284">
        <f t="shared" si="394"/>
        <v>9.7239647901817463</v>
      </c>
      <c r="AV97" s="284">
        <f t="shared" si="394"/>
        <v>8.2344989691810895</v>
      </c>
      <c r="AW97" s="284">
        <f>(AT97/AT$150)*1000</f>
        <v>7.0327868371552604</v>
      </c>
      <c r="AX97" s="312">
        <f t="shared" si="395"/>
        <v>2.0903770039222049</v>
      </c>
      <c r="AY97" s="312">
        <f t="shared" si="395"/>
        <v>0.82709156177368204</v>
      </c>
      <c r="AZ97" s="312">
        <f>(AW97-G$151)</f>
        <v>-0.21358997443894268</v>
      </c>
      <c r="BA97" s="315">
        <f t="shared" si="396"/>
        <v>-3.4695921028839898</v>
      </c>
      <c r="BB97" s="315">
        <f t="shared" si="396"/>
        <v>-0.8946120684621528</v>
      </c>
      <c r="BC97" s="40">
        <f>(((AZ97+AN97)+AB97)+P97)</f>
        <v>-11.884731819958452</v>
      </c>
      <c r="BD97" s="122">
        <f>(BA97+BB97)+BC97</f>
        <v>-16.248935991304595</v>
      </c>
      <c r="BE97" s="287">
        <f t="shared" si="283"/>
        <v>-5.4163119971015314</v>
      </c>
      <c r="BF97" s="112" t="str">
        <f t="shared" si="346"/>
        <v>Zdeno Chara</v>
      </c>
      <c r="BG97" s="125"/>
      <c r="BH97" s="405">
        <f t="shared" si="372"/>
        <v>7</v>
      </c>
      <c r="BI97" s="65" t="str">
        <f t="shared" si="339"/>
        <v>Zdeno Chara</v>
      </c>
      <c r="BJ97" s="114">
        <f t="shared" si="340"/>
        <v>-11.884731819958452</v>
      </c>
      <c r="BK97" s="236">
        <f t="shared" si="379"/>
        <v>7</v>
      </c>
      <c r="BL97" s="226" t="str">
        <f t="shared" ref="BL97:BM97" si="399">VLOOKUP(BK97,BH$91:BJ$98,2,FALSE)</f>
        <v>Zdeno Chara</v>
      </c>
      <c r="BM97" s="177">
        <f t="shared" si="399"/>
        <v>-11.884731819958452</v>
      </c>
      <c r="BN97" s="81"/>
      <c r="BO97" s="83">
        <f t="shared" si="374"/>
        <v>5</v>
      </c>
      <c r="BP97" s="65" t="str">
        <f t="shared" si="341"/>
        <v>Zdeno Chara</v>
      </c>
      <c r="BQ97" s="105">
        <f t="shared" si="342"/>
        <v>-16.248935991304595</v>
      </c>
      <c r="BR97" s="236">
        <f t="shared" si="381"/>
        <v>7</v>
      </c>
      <c r="BS97" s="195" t="str">
        <f t="shared" si="375"/>
        <v>Marek Zidlicky</v>
      </c>
      <c r="BT97" s="178">
        <f t="shared" si="375"/>
        <v>-35.446821320756825</v>
      </c>
      <c r="BU97" s="84"/>
      <c r="BV97" s="203">
        <f t="shared" si="376"/>
        <v>5</v>
      </c>
      <c r="BW97" s="71" t="str">
        <f t="shared" si="343"/>
        <v>Zdeno Chara</v>
      </c>
      <c r="BX97" s="73">
        <f t="shared" si="344"/>
        <v>-5.4163119971015314</v>
      </c>
      <c r="BY97" s="236">
        <f t="shared" si="382"/>
        <v>7</v>
      </c>
      <c r="BZ97" s="195" t="str">
        <f t="shared" si="377"/>
        <v>Marek Zidlicky</v>
      </c>
      <c r="CA97" s="178">
        <f t="shared" si="378"/>
        <v>-11.815607106918941</v>
      </c>
      <c r="CB97" s="38"/>
      <c r="CC97" s="41"/>
      <c r="CD97" s="41"/>
      <c r="CE97" s="41"/>
      <c r="CF97" s="41"/>
      <c r="CG97" s="41"/>
      <c r="CH97" s="41"/>
      <c r="CI97" s="41"/>
      <c r="CJ97" s="41"/>
      <c r="CK97" s="41"/>
      <c r="CL97" s="41"/>
      <c r="CM97" s="41"/>
    </row>
    <row r="98" spans="1:91" ht="16.5" customHeight="1" thickBot="1" x14ac:dyDescent="0.25">
      <c r="A98" s="428" t="s">
        <v>115</v>
      </c>
      <c r="B98" s="132">
        <v>80</v>
      </c>
      <c r="C98" s="133">
        <v>57</v>
      </c>
      <c r="D98" s="134">
        <v>45</v>
      </c>
      <c r="E98" s="135">
        <v>8</v>
      </c>
      <c r="F98" s="136">
        <v>5</v>
      </c>
      <c r="G98" s="137">
        <v>4</v>
      </c>
      <c r="H98" s="138">
        <f t="shared" si="384"/>
        <v>7.7</v>
      </c>
      <c r="I98" s="139">
        <f t="shared" si="384"/>
        <v>6.7543859649122799</v>
      </c>
      <c r="J98" s="139">
        <f>(G98/D98)*77</f>
        <v>6.844444444444445</v>
      </c>
      <c r="K98" s="75">
        <f t="shared" si="385"/>
        <v>2.9274642952342469</v>
      </c>
      <c r="L98" s="75">
        <f t="shared" si="385"/>
        <v>2.458927965770882</v>
      </c>
      <c r="M98" s="75">
        <f>(J98/(J$150))*1000</f>
        <v>2.3809402027162423</v>
      </c>
      <c r="N98" s="76">
        <f t="shared" si="386"/>
        <v>-4.7061234910252949</v>
      </c>
      <c r="O98" s="76">
        <f t="shared" si="386"/>
        <v>-4.9484794416365254</v>
      </c>
      <c r="P98" s="76">
        <f>(M98-G$151)</f>
        <v>-4.8654366088779604</v>
      </c>
      <c r="Q98" s="136">
        <v>21</v>
      </c>
      <c r="R98" s="136">
        <v>16</v>
      </c>
      <c r="S98" s="137">
        <v>25</v>
      </c>
      <c r="T98" s="244">
        <f t="shared" si="387"/>
        <v>20.212500000000002</v>
      </c>
      <c r="U98" s="145">
        <f t="shared" si="387"/>
        <v>21.614035087719298</v>
      </c>
      <c r="V98" s="145">
        <f>(S98/D98)*77</f>
        <v>42.777777777777779</v>
      </c>
      <c r="W98" s="77">
        <f t="shared" si="388"/>
        <v>4.3768387152493977</v>
      </c>
      <c r="X98" s="77">
        <f t="shared" si="388"/>
        <v>4.7288364624071164</v>
      </c>
      <c r="Y98" s="77">
        <f>(V98/V$150)*1000</f>
        <v>8.4614898870348814</v>
      </c>
      <c r="Z98" s="78">
        <f t="shared" si="389"/>
        <v>-3.2567490710101437</v>
      </c>
      <c r="AA98" s="78">
        <f t="shared" si="389"/>
        <v>-2.678570945000291</v>
      </c>
      <c r="AB98" s="78">
        <f>(Y98-G$151)</f>
        <v>1.2151130754406783</v>
      </c>
      <c r="AC98" s="136">
        <v>6</v>
      </c>
      <c r="AD98" s="136">
        <v>7</v>
      </c>
      <c r="AE98" s="137">
        <v>13</v>
      </c>
      <c r="AF98" s="244">
        <f t="shared" si="390"/>
        <v>5.7749999999999995</v>
      </c>
      <c r="AG98" s="145">
        <f t="shared" si="390"/>
        <v>9.4561403508771917</v>
      </c>
      <c r="AH98" s="145">
        <f>(AE98/D98)*77</f>
        <v>22.244444444444444</v>
      </c>
      <c r="AI98" s="77">
        <f t="shared" si="391"/>
        <v>2.4727459709566344</v>
      </c>
      <c r="AJ98" s="77">
        <f t="shared" si="391"/>
        <v>4.1570204581824326</v>
      </c>
      <c r="AK98" s="77">
        <f>((AH98/AH$150)*1000)</f>
        <v>8.1608388160557066</v>
      </c>
      <c r="AL98" s="78">
        <f t="shared" si="392"/>
        <v>-5.1608418153029074</v>
      </c>
      <c r="AM98" s="78">
        <f t="shared" si="392"/>
        <v>-3.2503869492249748</v>
      </c>
      <c r="AN98" s="78">
        <f>(AK98-G$151)</f>
        <v>0.9144620044615035</v>
      </c>
      <c r="AO98" s="136">
        <v>156</v>
      </c>
      <c r="AP98" s="136">
        <v>65</v>
      </c>
      <c r="AQ98" s="137">
        <v>70</v>
      </c>
      <c r="AR98" s="244">
        <f t="shared" si="393"/>
        <v>150.15</v>
      </c>
      <c r="AS98" s="145">
        <f t="shared" si="393"/>
        <v>87.807017543859644</v>
      </c>
      <c r="AT98" s="145">
        <f>(AQ98/D98)*77</f>
        <v>119.77777777777779</v>
      </c>
      <c r="AU98" s="77">
        <f t="shared" si="394"/>
        <v>5.8178039341257834</v>
      </c>
      <c r="AV98" s="77">
        <f t="shared" si="394"/>
        <v>3.3117287129342805</v>
      </c>
      <c r="AW98" s="77">
        <f>(AT98/AT$150)*1000</f>
        <v>4.4127289958621247</v>
      </c>
      <c r="AX98" s="78">
        <f t="shared" si="395"/>
        <v>-1.8157838521337579</v>
      </c>
      <c r="AY98" s="78">
        <f t="shared" si="395"/>
        <v>-4.0956786944731274</v>
      </c>
      <c r="AZ98" s="78">
        <f>(AW98-G$151)</f>
        <v>-2.8336478157320784</v>
      </c>
      <c r="BA98" s="146">
        <f t="shared" si="396"/>
        <v>-14.939498229472104</v>
      </c>
      <c r="BB98" s="146">
        <f t="shared" si="396"/>
        <v>-14.973116030334918</v>
      </c>
      <c r="BC98" s="253">
        <f>(((AZ98+AN98)+AB98)+P98)</f>
        <v>-5.569509344707857</v>
      </c>
      <c r="BD98" s="122">
        <f>(BA98+BB98)+BC98</f>
        <v>-35.482123604514882</v>
      </c>
      <c r="BE98" s="287">
        <f t="shared" si="283"/>
        <v>-11.827374534838293</v>
      </c>
      <c r="BF98" s="113" t="str">
        <f t="shared" si="346"/>
        <v>Cody Franson</v>
      </c>
      <c r="BG98" s="125"/>
      <c r="BH98" s="405">
        <f t="shared" si="372"/>
        <v>5</v>
      </c>
      <c r="BI98" s="70" t="str">
        <f t="shared" si="339"/>
        <v>Cody Franson</v>
      </c>
      <c r="BJ98" s="217">
        <f t="shared" si="340"/>
        <v>-5.569509344707857</v>
      </c>
      <c r="BK98" s="236">
        <f t="shared" si="379"/>
        <v>8</v>
      </c>
      <c r="BL98" s="227" t="str">
        <f t="shared" ref="BL98:BM98" si="400">VLOOKUP(BK98,BH$91:BJ$98,2,FALSE)</f>
        <v>Sheldon Souray*</v>
      </c>
      <c r="BM98" s="186">
        <f t="shared" si="400"/>
        <v>-12.894791462510456</v>
      </c>
      <c r="BN98" s="81"/>
      <c r="BO98" s="83">
        <f t="shared" si="374"/>
        <v>8</v>
      </c>
      <c r="BP98" s="70" t="str">
        <f t="shared" si="341"/>
        <v>Cody Franson</v>
      </c>
      <c r="BQ98" s="106">
        <f t="shared" si="342"/>
        <v>-35.482123604514882</v>
      </c>
      <c r="BR98" s="236">
        <f t="shared" si="381"/>
        <v>8</v>
      </c>
      <c r="BS98" s="196" t="str">
        <f t="shared" si="375"/>
        <v>Cody Franson</v>
      </c>
      <c r="BT98" s="179">
        <f t="shared" si="375"/>
        <v>-35.482123604514882</v>
      </c>
      <c r="BU98" s="84"/>
      <c r="BV98" s="203">
        <f t="shared" si="376"/>
        <v>8</v>
      </c>
      <c r="BW98" s="108" t="str">
        <f t="shared" si="343"/>
        <v>Cody Franson</v>
      </c>
      <c r="BX98" s="74">
        <f t="shared" si="344"/>
        <v>-11.827374534838293</v>
      </c>
      <c r="BY98" s="236">
        <f t="shared" si="382"/>
        <v>8</v>
      </c>
      <c r="BZ98" s="196" t="str">
        <f t="shared" si="377"/>
        <v>Cody Franson</v>
      </c>
      <c r="CA98" s="179">
        <f t="shared" si="378"/>
        <v>-11.827374534838293</v>
      </c>
      <c r="CB98" s="38"/>
      <c r="CC98" s="41"/>
      <c r="CD98" s="41"/>
      <c r="CE98" s="41"/>
      <c r="CF98" s="41"/>
      <c r="CG98" s="41"/>
      <c r="CH98" s="41"/>
      <c r="CI98" s="41"/>
      <c r="CJ98" s="41"/>
      <c r="CK98" s="41"/>
      <c r="CL98" s="41"/>
      <c r="CM98" s="41"/>
    </row>
    <row r="99" spans="1:91" ht="16.5" customHeight="1" thickBot="1" x14ac:dyDescent="0.25">
      <c r="A99" s="430" t="s">
        <v>117</v>
      </c>
      <c r="B99" s="480" t="s">
        <v>7</v>
      </c>
      <c r="C99" s="481"/>
      <c r="D99" s="482"/>
      <c r="E99" s="483" t="s">
        <v>8</v>
      </c>
      <c r="F99" s="484"/>
      <c r="G99" s="485"/>
      <c r="H99" s="475" t="s">
        <v>9</v>
      </c>
      <c r="I99" s="475"/>
      <c r="J99" s="475"/>
      <c r="K99" s="476" t="s">
        <v>10</v>
      </c>
      <c r="L99" s="476"/>
      <c r="M99" s="476"/>
      <c r="N99" s="477" t="s">
        <v>11</v>
      </c>
      <c r="O99" s="477"/>
      <c r="P99" s="477"/>
      <c r="Q99" s="474" t="s">
        <v>12</v>
      </c>
      <c r="R99" s="474"/>
      <c r="S99" s="474"/>
      <c r="T99" s="475" t="s">
        <v>13</v>
      </c>
      <c r="U99" s="475"/>
      <c r="V99" s="475"/>
      <c r="W99" s="476" t="s">
        <v>10</v>
      </c>
      <c r="X99" s="476"/>
      <c r="Y99" s="476"/>
      <c r="Z99" s="477" t="s">
        <v>11</v>
      </c>
      <c r="AA99" s="477"/>
      <c r="AB99" s="477"/>
      <c r="AC99" s="474" t="s">
        <v>14</v>
      </c>
      <c r="AD99" s="474"/>
      <c r="AE99" s="474"/>
      <c r="AF99" s="475" t="s">
        <v>15</v>
      </c>
      <c r="AG99" s="475"/>
      <c r="AH99" s="475"/>
      <c r="AI99" s="476" t="s">
        <v>10</v>
      </c>
      <c r="AJ99" s="476"/>
      <c r="AK99" s="476"/>
      <c r="AL99" s="477" t="s">
        <v>11</v>
      </c>
      <c r="AM99" s="477"/>
      <c r="AN99" s="477"/>
      <c r="AO99" s="474" t="s">
        <v>16</v>
      </c>
      <c r="AP99" s="474"/>
      <c r="AQ99" s="474"/>
      <c r="AR99" s="475" t="s">
        <v>17</v>
      </c>
      <c r="AS99" s="475"/>
      <c r="AT99" s="475"/>
      <c r="AU99" s="476" t="s">
        <v>10</v>
      </c>
      <c r="AV99" s="476"/>
      <c r="AW99" s="476"/>
      <c r="AX99" s="477" t="s">
        <v>11</v>
      </c>
      <c r="AY99" s="477"/>
      <c r="AZ99" s="477"/>
      <c r="BA99" s="478" t="s">
        <v>18</v>
      </c>
      <c r="BB99" s="478"/>
      <c r="BC99" s="479"/>
      <c r="BD99" s="58" t="s">
        <v>19</v>
      </c>
      <c r="BE99" s="211" t="s">
        <v>169</v>
      </c>
      <c r="BF99" s="340" t="s">
        <v>117</v>
      </c>
      <c r="BG99" s="125"/>
      <c r="BH99" s="405"/>
      <c r="BI99" s="440" t="s">
        <v>117</v>
      </c>
      <c r="BJ99" s="441"/>
      <c r="BK99" s="401"/>
      <c r="BL99" s="440" t="s">
        <v>117</v>
      </c>
      <c r="BM99" s="441"/>
      <c r="BN99" s="80"/>
      <c r="BO99" s="83"/>
      <c r="BP99" s="440" t="s">
        <v>117</v>
      </c>
      <c r="BQ99" s="441"/>
      <c r="BR99" s="232"/>
      <c r="BS99" s="440" t="s">
        <v>117</v>
      </c>
      <c r="BT99" s="441"/>
      <c r="BU99" s="85"/>
      <c r="BV99" s="83"/>
      <c r="BW99" s="440" t="s">
        <v>117</v>
      </c>
      <c r="BX99" s="441"/>
      <c r="BY99" s="232"/>
      <c r="BZ99" s="440" t="s">
        <v>117</v>
      </c>
      <c r="CA99" s="441"/>
      <c r="CB99" s="4"/>
      <c r="CC99" s="41"/>
      <c r="CD99" s="41"/>
      <c r="CE99" s="41"/>
      <c r="CF99" s="41"/>
      <c r="CG99" s="41"/>
      <c r="CH99" s="41"/>
      <c r="CI99" s="41"/>
      <c r="CJ99" s="41"/>
      <c r="CK99" s="41"/>
      <c r="CL99" s="41"/>
      <c r="CM99" s="41"/>
    </row>
    <row r="100" spans="1:91" ht="16.5" customHeight="1" x14ac:dyDescent="0.2">
      <c r="A100" s="431" t="s">
        <v>118</v>
      </c>
      <c r="B100" s="369">
        <v>79</v>
      </c>
      <c r="C100" s="370">
        <v>78</v>
      </c>
      <c r="D100" s="371">
        <v>48</v>
      </c>
      <c r="E100" s="372">
        <v>32</v>
      </c>
      <c r="F100" s="373">
        <v>38</v>
      </c>
      <c r="G100" s="374">
        <v>32</v>
      </c>
      <c r="H100" s="375">
        <f t="shared" ref="H100:H120" si="401">(E100/B100)*77</f>
        <v>31.189873417721518</v>
      </c>
      <c r="I100" s="376">
        <f t="shared" ref="I100:I120" si="402">(F100/C100)*77</f>
        <v>37.512820512820511</v>
      </c>
      <c r="J100" s="376">
        <f t="shared" ref="J100:J120" si="403">(G100/D100)*77</f>
        <v>51.333333333333329</v>
      </c>
      <c r="K100" s="379">
        <f t="shared" ref="K100:K120" si="404">(H100/(H$150))*1000</f>
        <v>11.858083221202014</v>
      </c>
      <c r="L100" s="379">
        <f t="shared" ref="L100:L120" si="405">(I100/(I$150))*1000</f>
        <v>13.656507625281362</v>
      </c>
      <c r="M100" s="379">
        <f t="shared" ref="M100:M120" si="406">(J100/(J$150))*1000</f>
        <v>17.857051520371815</v>
      </c>
      <c r="N100" s="382">
        <f t="shared" ref="N100:N120" si="407">(K100-E$151)</f>
        <v>4.2244954349424724</v>
      </c>
      <c r="O100" s="382">
        <f t="shared" ref="O100:O120" si="408">(L100-F$151)</f>
        <v>6.2491002178739548</v>
      </c>
      <c r="P100" s="382">
        <f t="shared" ref="P100:P120" si="409">(M100-G$151)</f>
        <v>10.610674708777612</v>
      </c>
      <c r="Q100" s="373">
        <v>53</v>
      </c>
      <c r="R100" s="373">
        <v>27</v>
      </c>
      <c r="S100" s="374">
        <v>24</v>
      </c>
      <c r="T100" s="384">
        <f t="shared" ref="T100:T120" si="410">(Q100/B100)*77</f>
        <v>51.658227848101269</v>
      </c>
      <c r="U100" s="385">
        <f t="shared" ref="U100:U120" si="411">(R100/C100)*77</f>
        <v>26.653846153846153</v>
      </c>
      <c r="V100" s="385">
        <f t="shared" ref="V100:V120" si="412">(S100/D100)*77</f>
        <v>38.5</v>
      </c>
      <c r="W100" s="388">
        <f t="shared" ref="W100:W120" si="413">(T100/T$150)*1000</f>
        <v>11.186133907569287</v>
      </c>
      <c r="X100" s="388">
        <f t="shared" ref="X100:X120" si="414">(U100/U$150)*1000</f>
        <v>5.8314738106126214</v>
      </c>
      <c r="Y100" s="388">
        <f t="shared" ref="Y100:Y120" si="415">(V100/V$150)*1000</f>
        <v>7.6153408983313939</v>
      </c>
      <c r="Z100" s="391">
        <f t="shared" ref="Z100:Z120" si="416">(W100-E$151)</f>
        <v>3.5525461213097458</v>
      </c>
      <c r="AA100" s="391">
        <f t="shared" ref="AA100:AA120" si="417">(X100-F$151)</f>
        <v>-1.5759335967947861</v>
      </c>
      <c r="AB100" s="391">
        <f t="shared" ref="AB100:AB120" si="418">(Y100-G$151)</f>
        <v>0.36896408673719083</v>
      </c>
      <c r="AC100" s="373">
        <v>24</v>
      </c>
      <c r="AD100" s="373">
        <v>23</v>
      </c>
      <c r="AE100" s="374">
        <v>27</v>
      </c>
      <c r="AF100" s="384">
        <f t="shared" ref="AF100:AF120" si="419">(AC100/B100)*77</f>
        <v>23.39240506329114</v>
      </c>
      <c r="AG100" s="385">
        <f t="shared" ref="AG100:AG120" si="420">(AD100/C100)*77</f>
        <v>22.705128205128204</v>
      </c>
      <c r="AH100" s="385">
        <f t="shared" ref="AH100:AH120" si="421">(AE100/D100)*77</f>
        <v>43.3125</v>
      </c>
      <c r="AI100" s="388">
        <f t="shared" ref="AI100:AI120" si="422">((AF100/AF$150)*1000)</f>
        <v>10.016186211469913</v>
      </c>
      <c r="AJ100" s="388">
        <f t="shared" ref="AJ100:AJ120" si="423">((AG100/AG$150)*1000)</f>
        <v>9.981417253987491</v>
      </c>
      <c r="AK100" s="388">
        <f t="shared" ref="AK100:AK120" si="424">((AH100/AH$150)*1000)</f>
        <v>15.890094810108467</v>
      </c>
      <c r="AL100" s="391">
        <f t="shared" ref="AL100:AL120" si="425">(AI100-E$151)</f>
        <v>2.3825984252103716</v>
      </c>
      <c r="AM100" s="391">
        <f t="shared" ref="AM100:AM120" si="426">(AJ100-F$151)</f>
        <v>2.5740098465800836</v>
      </c>
      <c r="AN100" s="391">
        <f t="shared" ref="AN100:AN120" si="427">(AK100-G$151)</f>
        <v>8.6437179985142638</v>
      </c>
      <c r="AO100" s="373">
        <v>367</v>
      </c>
      <c r="AP100" s="373">
        <v>303</v>
      </c>
      <c r="AQ100" s="374">
        <v>220</v>
      </c>
      <c r="AR100" s="384">
        <f t="shared" ref="AR100:AR120" si="428">(AO100/B100)*77</f>
        <v>357.70886075949369</v>
      </c>
      <c r="AS100" s="385">
        <f t="shared" ref="AS100:AS120" si="429">(AP100/C100)*77</f>
        <v>299.11538461538458</v>
      </c>
      <c r="AT100" s="385">
        <f t="shared" ref="AT100:AT120" si="430">(AQ100/D100)*77</f>
        <v>352.91666666666663</v>
      </c>
      <c r="AU100" s="388">
        <f t="shared" ref="AU100:AU120" si="431">(AR100/AR$150)*1000</f>
        <v>13.860006775879018</v>
      </c>
      <c r="AV100" s="388">
        <f t="shared" ref="AV100:AV120" si="432">(AS100/AS$150)*1000</f>
        <v>11.281433254652457</v>
      </c>
      <c r="AW100" s="388">
        <f t="shared" ref="AW100:AW120" si="433">(AT100/AT$150)*1000</f>
        <v>13.001790791379472</v>
      </c>
      <c r="AX100" s="391">
        <f t="shared" ref="AX100:AX120" si="434">(AU100-E$151)</f>
        <v>6.2264189896194768</v>
      </c>
      <c r="AY100" s="391">
        <f t="shared" ref="AY100:AY120" si="435">(AV100-F$151)</f>
        <v>3.8740258472450497</v>
      </c>
      <c r="AZ100" s="391">
        <f t="shared" ref="AZ100:AZ120" si="436">(AW100-G$151)</f>
        <v>5.7554139797852688</v>
      </c>
      <c r="BA100" s="394">
        <f t="shared" ref="BA100:BA120" si="437">(((AX100+AL100)+Z100)+N100)</f>
        <v>16.386058971082065</v>
      </c>
      <c r="BB100" s="394">
        <f t="shared" ref="BB100:BB120" si="438">(((AY100+AM100)+AA100)+O100)</f>
        <v>11.121202314904302</v>
      </c>
      <c r="BC100" s="397">
        <f t="shared" ref="BC100:BC120" si="439">(((AZ100+AN100)+AB100)+P100)</f>
        <v>25.378770773814335</v>
      </c>
      <c r="BD100" s="121">
        <f t="shared" ref="BD100:BD120" si="440">(BA100+BB100)+BC100</f>
        <v>52.886032059800698</v>
      </c>
      <c r="BE100" s="287">
        <f t="shared" si="283"/>
        <v>17.628677353266898</v>
      </c>
      <c r="BF100" s="111" t="str">
        <f>A100</f>
        <v>Alex Ovechkin</v>
      </c>
      <c r="BG100" s="125"/>
      <c r="BH100" s="405">
        <f>RANK(BJ100,BJ$100:BJ$114)</f>
        <v>1</v>
      </c>
      <c r="BI100" s="103" t="str">
        <f t="shared" ref="BI100:BI122" si="441">BF100</f>
        <v>Alex Ovechkin</v>
      </c>
      <c r="BJ100" s="215">
        <f t="shared" ref="BJ100:BJ122" si="442">BC100</f>
        <v>25.378770773814335</v>
      </c>
      <c r="BK100" s="234">
        <v>1</v>
      </c>
      <c r="BL100" s="92" t="str">
        <f>VLOOKUP(BK100,BH$100:BJ$114,2,FALSE)</f>
        <v>Alex Ovechkin</v>
      </c>
      <c r="BM100" s="176">
        <f>VLOOKUP(BL100,BI$100:BK$114,2,FALSE)</f>
        <v>25.378770773814335</v>
      </c>
      <c r="BN100" s="81"/>
      <c r="BO100" s="83">
        <f>RANK(BQ100,BQ$100:BQ$114)</f>
        <v>1</v>
      </c>
      <c r="BP100" s="103" t="str">
        <f t="shared" ref="BP100:BP122" si="443">BF100</f>
        <v>Alex Ovechkin</v>
      </c>
      <c r="BQ100" s="218">
        <f t="shared" ref="BQ100:BQ122" si="444">BD100</f>
        <v>52.886032059800698</v>
      </c>
      <c r="BR100" s="234">
        <v>1</v>
      </c>
      <c r="BS100" s="228" t="str">
        <f>VLOOKUP(BR100,BO$100:BQ$114,2,FALSE)</f>
        <v>Alex Ovechkin</v>
      </c>
      <c r="BT100" s="93">
        <f>VLOOKUP(BS100,BP$100:BR$114,2,FALSE)</f>
        <v>52.886032059800698</v>
      </c>
      <c r="BU100" s="200"/>
      <c r="BV100" s="203">
        <f>RANK(BX100,BX$100:BX$114)</f>
        <v>1</v>
      </c>
      <c r="BW100" s="45" t="str">
        <f t="shared" ref="BW100:BW122" si="445">BF100</f>
        <v>Alex Ovechkin</v>
      </c>
      <c r="BX100" s="72">
        <f t="shared" ref="BX100:BX122" si="446">BE100</f>
        <v>17.628677353266898</v>
      </c>
      <c r="BY100" s="234">
        <v>1</v>
      </c>
      <c r="BZ100" s="191" t="str">
        <f t="shared" ref="BZ100:CA100" si="447">VLOOKUP(BY100,BV$100:BX$114,2,FALSE)</f>
        <v>Alex Ovechkin</v>
      </c>
      <c r="CA100" s="93">
        <f t="shared" si="447"/>
        <v>17.628677353266898</v>
      </c>
      <c r="CB100" s="38"/>
      <c r="CC100" s="41"/>
      <c r="CD100" s="41"/>
      <c r="CE100" s="41"/>
      <c r="CF100" s="41"/>
      <c r="CG100" s="41"/>
      <c r="CH100" s="41"/>
      <c r="CI100" s="41"/>
      <c r="CJ100" s="41"/>
      <c r="CK100" s="41"/>
      <c r="CL100" s="41"/>
      <c r="CM100" s="41"/>
    </row>
    <row r="101" spans="1:91" ht="16.5" customHeight="1" x14ac:dyDescent="0.2">
      <c r="A101" s="427" t="s">
        <v>119</v>
      </c>
      <c r="B101" s="294">
        <v>81</v>
      </c>
      <c r="C101" s="295">
        <v>77</v>
      </c>
      <c r="D101" s="296">
        <v>37</v>
      </c>
      <c r="E101" s="297">
        <v>31</v>
      </c>
      <c r="F101" s="298">
        <v>37</v>
      </c>
      <c r="G101" s="47">
        <v>11</v>
      </c>
      <c r="H101" s="299">
        <f t="shared" si="401"/>
        <v>29.469135802469133</v>
      </c>
      <c r="I101" s="300">
        <f t="shared" si="402"/>
        <v>37</v>
      </c>
      <c r="J101" s="300">
        <f t="shared" si="403"/>
        <v>22.891891891891895</v>
      </c>
      <c r="K101" s="303">
        <f t="shared" si="404"/>
        <v>11.20387569781008</v>
      </c>
      <c r="L101" s="303">
        <f t="shared" si="405"/>
        <v>13.469815791716339</v>
      </c>
      <c r="M101" s="303">
        <f t="shared" si="406"/>
        <v>7.9632797320577025</v>
      </c>
      <c r="N101" s="54">
        <f t="shared" si="407"/>
        <v>3.5702879115505386</v>
      </c>
      <c r="O101" s="54">
        <f t="shared" si="408"/>
        <v>6.0624083843089318</v>
      </c>
      <c r="P101" s="54">
        <f t="shared" si="409"/>
        <v>0.71690292046349935</v>
      </c>
      <c r="Q101" s="298">
        <v>29</v>
      </c>
      <c r="R101" s="298">
        <v>46</v>
      </c>
      <c r="S101" s="47">
        <v>20</v>
      </c>
      <c r="T101" s="307">
        <f t="shared" si="410"/>
        <v>27.567901234567898</v>
      </c>
      <c r="U101" s="308">
        <f t="shared" si="411"/>
        <v>46</v>
      </c>
      <c r="V101" s="308">
        <f t="shared" si="412"/>
        <v>41.621621621621621</v>
      </c>
      <c r="W101" s="284">
        <f t="shared" si="413"/>
        <v>5.9695860196229287</v>
      </c>
      <c r="X101" s="284">
        <f t="shared" si="414"/>
        <v>10.064130847752809</v>
      </c>
      <c r="Y101" s="284">
        <f t="shared" si="415"/>
        <v>8.2328009711690733</v>
      </c>
      <c r="Z101" s="312">
        <f t="shared" si="416"/>
        <v>-1.6640017666366127</v>
      </c>
      <c r="AA101" s="312">
        <f t="shared" si="417"/>
        <v>2.6567234403454014</v>
      </c>
      <c r="AB101" s="312">
        <f t="shared" si="418"/>
        <v>0.98642415957487017</v>
      </c>
      <c r="AC101" s="298">
        <v>21</v>
      </c>
      <c r="AD101" s="298">
        <v>29</v>
      </c>
      <c r="AE101" s="47">
        <v>14</v>
      </c>
      <c r="AF101" s="307">
        <f t="shared" si="419"/>
        <v>19.962962962962962</v>
      </c>
      <c r="AG101" s="308">
        <f t="shared" si="420"/>
        <v>29</v>
      </c>
      <c r="AH101" s="308">
        <f t="shared" si="421"/>
        <v>29.135135135135137</v>
      </c>
      <c r="AI101" s="284">
        <f t="shared" si="422"/>
        <v>8.5477638502204645</v>
      </c>
      <c r="AJ101" s="284">
        <f t="shared" si="423"/>
        <v>12.748710236318297</v>
      </c>
      <c r="AK101" s="284">
        <f t="shared" si="424"/>
        <v>10.688832544937828</v>
      </c>
      <c r="AL101" s="312">
        <f t="shared" si="425"/>
        <v>0.9141760639609231</v>
      </c>
      <c r="AM101" s="312">
        <f t="shared" si="426"/>
        <v>5.3413028289108899</v>
      </c>
      <c r="AN101" s="312">
        <f t="shared" si="427"/>
        <v>3.4424557333436248</v>
      </c>
      <c r="AO101" s="298">
        <v>245</v>
      </c>
      <c r="AP101" s="298">
        <v>310</v>
      </c>
      <c r="AQ101" s="47">
        <v>123</v>
      </c>
      <c r="AR101" s="307">
        <f t="shared" si="428"/>
        <v>232.90123456790124</v>
      </c>
      <c r="AS101" s="308">
        <f t="shared" si="429"/>
        <v>310</v>
      </c>
      <c r="AT101" s="308">
        <f t="shared" si="430"/>
        <v>255.97297297297297</v>
      </c>
      <c r="AU101" s="284">
        <f t="shared" si="431"/>
        <v>9.0241339908883624</v>
      </c>
      <c r="AV101" s="284">
        <f t="shared" si="432"/>
        <v>11.691957314195552</v>
      </c>
      <c r="AW101" s="284">
        <f t="shared" si="433"/>
        <v>9.4302915027401006</v>
      </c>
      <c r="AX101" s="312">
        <f t="shared" si="434"/>
        <v>1.3905462046288211</v>
      </c>
      <c r="AY101" s="312">
        <f t="shared" si="435"/>
        <v>4.2845499067881443</v>
      </c>
      <c r="AZ101" s="312">
        <f t="shared" si="436"/>
        <v>2.1839146911458975</v>
      </c>
      <c r="BA101" s="315">
        <f t="shared" si="437"/>
        <v>4.2110084135036701</v>
      </c>
      <c r="BB101" s="315">
        <f t="shared" si="438"/>
        <v>18.344984560353367</v>
      </c>
      <c r="BC101" s="40">
        <f t="shared" si="439"/>
        <v>7.3296975045278918</v>
      </c>
      <c r="BD101" s="122">
        <f t="shared" si="440"/>
        <v>29.88569047838493</v>
      </c>
      <c r="BE101" s="287">
        <f t="shared" si="283"/>
        <v>9.9618968261283101</v>
      </c>
      <c r="BF101" s="112" t="str">
        <f t="shared" ref="BF101:BF122" si="448">A101</f>
        <v>Ilya Kovalchuk</v>
      </c>
      <c r="BG101" s="125"/>
      <c r="BH101" s="405">
        <f t="shared" ref="BH101:BH114" si="449">RANK(BJ101,BJ$100:BJ$114)</f>
        <v>5</v>
      </c>
      <c r="BI101" s="65" t="str">
        <f t="shared" si="441"/>
        <v>Ilya Kovalchuk</v>
      </c>
      <c r="BJ101" s="114">
        <f t="shared" si="442"/>
        <v>7.3296975045278918</v>
      </c>
      <c r="BK101" s="235">
        <f>BK100+1</f>
        <v>2</v>
      </c>
      <c r="BL101" s="226" t="str">
        <f t="shared" ref="BL101:BM101" si="450">VLOOKUP(BK101,BH$100:BJ$114,2,FALSE)</f>
        <v>Patrick Kane</v>
      </c>
      <c r="BM101" s="177">
        <f t="shared" si="450"/>
        <v>13.039092165281499</v>
      </c>
      <c r="BN101" s="81"/>
      <c r="BO101" s="83">
        <f t="shared" ref="BO101:BO114" si="451">RANK(BQ101,BQ$100:BQ$114)</f>
        <v>2</v>
      </c>
      <c r="BP101" s="65" t="str">
        <f t="shared" si="443"/>
        <v>Ilya Kovalchuk</v>
      </c>
      <c r="BQ101" s="102">
        <f t="shared" si="444"/>
        <v>29.88569047838493</v>
      </c>
      <c r="BR101" s="235">
        <f>BR100+1</f>
        <v>2</v>
      </c>
      <c r="BS101" s="229" t="str">
        <f t="shared" ref="BS101:BT114" si="452">VLOOKUP(BR101,BO$100:BQ$114,2,FALSE)</f>
        <v>Ilya Kovalchuk</v>
      </c>
      <c r="BT101" s="180">
        <f t="shared" si="452"/>
        <v>29.88569047838493</v>
      </c>
      <c r="BU101" s="84"/>
      <c r="BV101" s="203">
        <f t="shared" ref="BV101:BV114" si="453">RANK(BX101,BX$100:BX$114)</f>
        <v>2</v>
      </c>
      <c r="BW101" s="71" t="str">
        <f t="shared" si="445"/>
        <v>Ilya Kovalchuk</v>
      </c>
      <c r="BX101" s="73">
        <f t="shared" si="446"/>
        <v>9.9618968261283101</v>
      </c>
      <c r="BY101" s="235">
        <f>BY100+1</f>
        <v>2</v>
      </c>
      <c r="BZ101" s="192" t="str">
        <f t="shared" ref="BZ101:BZ114" si="454">VLOOKUP(BY101,BV$100:BX$114,2,FALSE)</f>
        <v>Ilya Kovalchuk</v>
      </c>
      <c r="CA101" s="180">
        <f t="shared" ref="CA101:CA114" si="455">VLOOKUP(BZ101,BW$100:BY$114,2,FALSE)</f>
        <v>9.9618968261283101</v>
      </c>
      <c r="CB101" s="38"/>
      <c r="CC101" s="41"/>
      <c r="CD101" s="41"/>
      <c r="CE101" s="41"/>
      <c r="CF101" s="41"/>
      <c r="CG101" s="41"/>
      <c r="CH101" s="41"/>
      <c r="CI101" s="41"/>
      <c r="CJ101" s="41"/>
      <c r="CK101" s="41"/>
      <c r="CL101" s="41"/>
      <c r="CM101" s="41"/>
    </row>
    <row r="102" spans="1:91" ht="16.5" customHeight="1" x14ac:dyDescent="0.2">
      <c r="A102" s="427" t="s">
        <v>121</v>
      </c>
      <c r="B102" s="294">
        <v>74</v>
      </c>
      <c r="C102" s="295">
        <v>81</v>
      </c>
      <c r="D102" s="296">
        <v>48</v>
      </c>
      <c r="E102" s="297">
        <v>11</v>
      </c>
      <c r="F102" s="298">
        <v>29</v>
      </c>
      <c r="G102" s="47">
        <v>16</v>
      </c>
      <c r="H102" s="299">
        <f t="shared" si="401"/>
        <v>11.445945945945947</v>
      </c>
      <c r="I102" s="300">
        <f t="shared" si="402"/>
        <v>27.567901234567898</v>
      </c>
      <c r="J102" s="300">
        <f t="shared" si="403"/>
        <v>25.666666666666664</v>
      </c>
      <c r="K102" s="303">
        <f t="shared" si="404"/>
        <v>4.3516361145373947</v>
      </c>
      <c r="L102" s="303">
        <f t="shared" si="405"/>
        <v>10.036068956590785</v>
      </c>
      <c r="M102" s="303">
        <f t="shared" si="406"/>
        <v>8.9285257601859076</v>
      </c>
      <c r="N102" s="54">
        <f t="shared" si="407"/>
        <v>-3.2819516717221466</v>
      </c>
      <c r="O102" s="54">
        <f t="shared" si="408"/>
        <v>2.628661549183378</v>
      </c>
      <c r="P102" s="54">
        <f t="shared" si="409"/>
        <v>1.6821489485917045</v>
      </c>
      <c r="Q102" s="298">
        <v>11</v>
      </c>
      <c r="R102" s="298">
        <v>38</v>
      </c>
      <c r="S102" s="47">
        <v>16</v>
      </c>
      <c r="T102" s="307">
        <f t="shared" si="410"/>
        <v>11.445945945945947</v>
      </c>
      <c r="U102" s="308">
        <f t="shared" si="411"/>
        <v>36.123456790123456</v>
      </c>
      <c r="V102" s="308">
        <f t="shared" si="412"/>
        <v>25.666666666666664</v>
      </c>
      <c r="W102" s="284">
        <f t="shared" si="413"/>
        <v>2.4785187061901355</v>
      </c>
      <c r="X102" s="284">
        <f t="shared" si="414"/>
        <v>7.9032868654118937</v>
      </c>
      <c r="Y102" s="284">
        <f t="shared" si="415"/>
        <v>5.076893932220929</v>
      </c>
      <c r="Z102" s="312">
        <f t="shared" si="416"/>
        <v>-5.1550690800694063</v>
      </c>
      <c r="AA102" s="312">
        <f t="shared" si="417"/>
        <v>0.4958794580044863</v>
      </c>
      <c r="AB102" s="312">
        <f t="shared" si="418"/>
        <v>-2.1694828793732741</v>
      </c>
      <c r="AC102" s="298">
        <v>3</v>
      </c>
      <c r="AD102" s="298">
        <v>15</v>
      </c>
      <c r="AE102" s="47">
        <v>6</v>
      </c>
      <c r="AF102" s="307">
        <f t="shared" si="419"/>
        <v>3.1216216216216219</v>
      </c>
      <c r="AG102" s="308">
        <f t="shared" si="420"/>
        <v>14.259259259259258</v>
      </c>
      <c r="AH102" s="308">
        <f t="shared" si="421"/>
        <v>9.625</v>
      </c>
      <c r="AI102" s="284">
        <f t="shared" si="422"/>
        <v>1.3366194437603431</v>
      </c>
      <c r="AJ102" s="284">
        <f t="shared" si="423"/>
        <v>6.26852291313224</v>
      </c>
      <c r="AK102" s="284">
        <f t="shared" si="424"/>
        <v>3.5311321800241036</v>
      </c>
      <c r="AL102" s="312">
        <f t="shared" si="425"/>
        <v>-6.2969683424991985</v>
      </c>
      <c r="AM102" s="312">
        <f t="shared" si="426"/>
        <v>-1.1388844942751675</v>
      </c>
      <c r="AN102" s="312">
        <f t="shared" si="427"/>
        <v>-3.7152446315700995</v>
      </c>
      <c r="AO102" s="298">
        <v>131</v>
      </c>
      <c r="AP102" s="298">
        <v>242</v>
      </c>
      <c r="AQ102" s="47">
        <v>161</v>
      </c>
      <c r="AR102" s="307">
        <f t="shared" si="428"/>
        <v>136.31081081081081</v>
      </c>
      <c r="AS102" s="308">
        <f t="shared" si="429"/>
        <v>230.04938271604937</v>
      </c>
      <c r="AT102" s="308">
        <f t="shared" si="430"/>
        <v>258.27083333333331</v>
      </c>
      <c r="AU102" s="284">
        <f t="shared" si="431"/>
        <v>5.2815822270996371</v>
      </c>
      <c r="AV102" s="284">
        <f t="shared" si="432"/>
        <v>8.6765405253970496</v>
      </c>
      <c r="AW102" s="284">
        <f t="shared" si="433"/>
        <v>9.5149468973277056</v>
      </c>
      <c r="AX102" s="312">
        <f t="shared" si="434"/>
        <v>-2.3520055591599043</v>
      </c>
      <c r="AY102" s="312">
        <f t="shared" si="435"/>
        <v>1.2691331179896421</v>
      </c>
      <c r="AZ102" s="312">
        <f t="shared" si="436"/>
        <v>2.2685700857335025</v>
      </c>
      <c r="BA102" s="315">
        <f t="shared" si="437"/>
        <v>-17.085994653450655</v>
      </c>
      <c r="BB102" s="315">
        <f t="shared" si="438"/>
        <v>3.254789630902339</v>
      </c>
      <c r="BC102" s="40">
        <f t="shared" si="439"/>
        <v>-1.9340084766181667</v>
      </c>
      <c r="BD102" s="122">
        <f t="shared" si="440"/>
        <v>-15.765213499166482</v>
      </c>
      <c r="BE102" s="287">
        <f t="shared" si="283"/>
        <v>-5.2550711663888272</v>
      </c>
      <c r="BF102" s="112" t="str">
        <f t="shared" si="448"/>
        <v>Tyler Seguin</v>
      </c>
      <c r="BG102" s="125"/>
      <c r="BH102" s="405">
        <f t="shared" si="449"/>
        <v>14</v>
      </c>
      <c r="BI102" s="65" t="str">
        <f t="shared" si="441"/>
        <v>Tyler Seguin</v>
      </c>
      <c r="BJ102" s="114">
        <f t="shared" si="442"/>
        <v>-1.9340084766181667</v>
      </c>
      <c r="BK102" s="235">
        <f t="shared" ref="BK102:BK114" si="456">BK101+1</f>
        <v>3</v>
      </c>
      <c r="BL102" s="226" t="str">
        <f t="shared" ref="BL102:BM102" si="457">VLOOKUP(BK102,BH$100:BJ$114,2,FALSE)</f>
        <v>Thomas Vanek</v>
      </c>
      <c r="BM102" s="177">
        <f t="shared" si="457"/>
        <v>12.820188429602799</v>
      </c>
      <c r="BN102" s="81"/>
      <c r="BO102" s="83">
        <f t="shared" si="451"/>
        <v>15</v>
      </c>
      <c r="BP102" s="65" t="str">
        <f t="shared" si="443"/>
        <v>Tyler Seguin</v>
      </c>
      <c r="BQ102" s="102">
        <f t="shared" si="444"/>
        <v>-15.765213499166482</v>
      </c>
      <c r="BR102" s="235">
        <f t="shared" ref="BR102:BR114" si="458">BR101+1</f>
        <v>3</v>
      </c>
      <c r="BS102" s="229" t="str">
        <f t="shared" si="452"/>
        <v>Thomas Vanek</v>
      </c>
      <c r="BT102" s="180">
        <f t="shared" si="452"/>
        <v>28.240739432856742</v>
      </c>
      <c r="BU102" s="84"/>
      <c r="BV102" s="203">
        <f t="shared" si="453"/>
        <v>15</v>
      </c>
      <c r="BW102" s="71" t="str">
        <f t="shared" si="445"/>
        <v>Tyler Seguin</v>
      </c>
      <c r="BX102" s="73">
        <f t="shared" si="446"/>
        <v>-5.2550711663888272</v>
      </c>
      <c r="BY102" s="235">
        <f t="shared" ref="BY102:BY114" si="459">BY101+1</f>
        <v>3</v>
      </c>
      <c r="BZ102" s="192" t="str">
        <f t="shared" si="454"/>
        <v>Thomas Vanek</v>
      </c>
      <c r="CA102" s="180">
        <f t="shared" si="455"/>
        <v>9.4135798109522479</v>
      </c>
      <c r="CB102" s="38"/>
      <c r="CC102" s="41"/>
      <c r="CD102" s="41"/>
      <c r="CE102" s="41"/>
      <c r="CF102" s="41"/>
      <c r="CG102" s="41"/>
      <c r="CH102" s="41"/>
      <c r="CI102" s="41"/>
      <c r="CJ102" s="41"/>
      <c r="CK102" s="41"/>
      <c r="CL102" s="41"/>
      <c r="CM102" s="41"/>
    </row>
    <row r="103" spans="1:91" ht="16.5" customHeight="1" x14ac:dyDescent="0.2">
      <c r="A103" s="427" t="s">
        <v>123</v>
      </c>
      <c r="B103" s="294">
        <v>81</v>
      </c>
      <c r="C103" s="295">
        <v>82</v>
      </c>
      <c r="D103" s="296">
        <v>48</v>
      </c>
      <c r="E103" s="297">
        <v>33</v>
      </c>
      <c r="F103" s="298">
        <v>24</v>
      </c>
      <c r="G103" s="47">
        <v>18</v>
      </c>
      <c r="H103" s="299">
        <f t="shared" si="401"/>
        <v>31.37037037037037</v>
      </c>
      <c r="I103" s="300">
        <f t="shared" si="402"/>
        <v>22.536585365853657</v>
      </c>
      <c r="J103" s="300">
        <f t="shared" si="403"/>
        <v>28.875</v>
      </c>
      <c r="K103" s="303">
        <f t="shared" si="404"/>
        <v>11.926706387991377</v>
      </c>
      <c r="L103" s="303">
        <f t="shared" si="405"/>
        <v>8.204423066279432</v>
      </c>
      <c r="M103" s="303">
        <f t="shared" si="406"/>
        <v>10.044591480209148</v>
      </c>
      <c r="N103" s="54">
        <f t="shared" si="407"/>
        <v>4.2931186017318357</v>
      </c>
      <c r="O103" s="54">
        <f t="shared" si="408"/>
        <v>0.79701565887202452</v>
      </c>
      <c r="P103" s="54">
        <f t="shared" si="409"/>
        <v>2.7982146686149445</v>
      </c>
      <c r="Q103" s="298">
        <v>43</v>
      </c>
      <c r="R103" s="298">
        <v>46</v>
      </c>
      <c r="S103" s="47">
        <v>35</v>
      </c>
      <c r="T103" s="307">
        <f t="shared" si="410"/>
        <v>40.876543209876544</v>
      </c>
      <c r="U103" s="308">
        <f t="shared" si="411"/>
        <v>43.195121951219519</v>
      </c>
      <c r="V103" s="308">
        <f t="shared" si="412"/>
        <v>56.145833333333329</v>
      </c>
      <c r="W103" s="284">
        <f t="shared" si="413"/>
        <v>8.8514551325443431</v>
      </c>
      <c r="X103" s="284">
        <f t="shared" si="414"/>
        <v>9.4504643326459306</v>
      </c>
      <c r="Y103" s="284">
        <f t="shared" si="415"/>
        <v>11.105705476733283</v>
      </c>
      <c r="Z103" s="312">
        <f t="shared" si="416"/>
        <v>1.2178673462848018</v>
      </c>
      <c r="AA103" s="312">
        <f t="shared" si="417"/>
        <v>2.0430569252385231</v>
      </c>
      <c r="AB103" s="312">
        <f t="shared" si="418"/>
        <v>3.8593286651390795</v>
      </c>
      <c r="AC103" s="298">
        <v>29</v>
      </c>
      <c r="AD103" s="298">
        <v>23</v>
      </c>
      <c r="AE103" s="47">
        <v>9</v>
      </c>
      <c r="AF103" s="307">
        <f t="shared" si="419"/>
        <v>27.567901234567898</v>
      </c>
      <c r="AG103" s="308">
        <f t="shared" si="420"/>
        <v>21.59756097560976</v>
      </c>
      <c r="AH103" s="308">
        <f t="shared" si="421"/>
        <v>14.4375</v>
      </c>
      <c r="AI103" s="284">
        <f t="shared" si="422"/>
        <v>11.80405484078064</v>
      </c>
      <c r="AJ103" s="284">
        <f t="shared" si="423"/>
        <v>9.4945188513539573</v>
      </c>
      <c r="AK103" s="284">
        <f t="shared" si="424"/>
        <v>5.2966982700361553</v>
      </c>
      <c r="AL103" s="312">
        <f t="shared" si="425"/>
        <v>4.1704670545210991</v>
      </c>
      <c r="AM103" s="312">
        <f t="shared" si="426"/>
        <v>2.0871114439465499</v>
      </c>
      <c r="AN103" s="312">
        <f t="shared" si="427"/>
        <v>-1.9496785415580478</v>
      </c>
      <c r="AO103" s="298">
        <v>296</v>
      </c>
      <c r="AP103" s="298">
        <v>262</v>
      </c>
      <c r="AQ103" s="47">
        <v>152</v>
      </c>
      <c r="AR103" s="307">
        <f t="shared" si="428"/>
        <v>281.38271604938268</v>
      </c>
      <c r="AS103" s="308">
        <f t="shared" si="429"/>
        <v>246.02439024390245</v>
      </c>
      <c r="AT103" s="308">
        <f t="shared" si="430"/>
        <v>243.83333333333331</v>
      </c>
      <c r="AU103" s="284">
        <f t="shared" si="431"/>
        <v>10.902627188991653</v>
      </c>
      <c r="AV103" s="284">
        <f t="shared" si="432"/>
        <v>9.2790537709119238</v>
      </c>
      <c r="AW103" s="284">
        <f t="shared" si="433"/>
        <v>8.983055455862182</v>
      </c>
      <c r="AX103" s="312">
        <f t="shared" si="434"/>
        <v>3.2690394027321119</v>
      </c>
      <c r="AY103" s="312">
        <f t="shared" si="435"/>
        <v>1.8716463635045164</v>
      </c>
      <c r="AZ103" s="312">
        <f t="shared" si="436"/>
        <v>1.7366786442679789</v>
      </c>
      <c r="BA103" s="315">
        <f t="shared" si="437"/>
        <v>12.950492405269848</v>
      </c>
      <c r="BB103" s="315">
        <f t="shared" si="438"/>
        <v>6.798830391561614</v>
      </c>
      <c r="BC103" s="40">
        <f t="shared" si="439"/>
        <v>6.4445434364639551</v>
      </c>
      <c r="BD103" s="122">
        <f t="shared" si="440"/>
        <v>26.19386623329542</v>
      </c>
      <c r="BE103" s="287">
        <f t="shared" si="283"/>
        <v>8.7312887444318061</v>
      </c>
      <c r="BF103" s="112" t="str">
        <f t="shared" si="448"/>
        <v>Eric Staal</v>
      </c>
      <c r="BG103" s="125"/>
      <c r="BH103" s="405">
        <f t="shared" si="449"/>
        <v>7</v>
      </c>
      <c r="BI103" s="65" t="str">
        <f t="shared" si="441"/>
        <v>Eric Staal</v>
      </c>
      <c r="BJ103" s="114">
        <f t="shared" si="442"/>
        <v>6.4445434364639551</v>
      </c>
      <c r="BK103" s="235">
        <f t="shared" si="456"/>
        <v>4</v>
      </c>
      <c r="BL103" s="226" t="str">
        <f t="shared" ref="BL103:BM103" si="460">VLOOKUP(BK103,BH$100:BJ$114,2,FALSE)</f>
        <v>Taylor Hall</v>
      </c>
      <c r="BM103" s="177">
        <f t="shared" si="460"/>
        <v>10.54247924981226</v>
      </c>
      <c r="BN103" s="81"/>
      <c r="BO103" s="83">
        <f t="shared" si="451"/>
        <v>4</v>
      </c>
      <c r="BP103" s="65" t="str">
        <f t="shared" si="443"/>
        <v>Eric Staal</v>
      </c>
      <c r="BQ103" s="102">
        <f t="shared" si="444"/>
        <v>26.19386623329542</v>
      </c>
      <c r="BR103" s="235">
        <f t="shared" si="458"/>
        <v>4</v>
      </c>
      <c r="BS103" s="229" t="str">
        <f t="shared" si="452"/>
        <v>Eric Staal</v>
      </c>
      <c r="BT103" s="180">
        <f t="shared" si="452"/>
        <v>26.19386623329542</v>
      </c>
      <c r="BU103" s="84"/>
      <c r="BV103" s="203">
        <f t="shared" si="453"/>
        <v>4</v>
      </c>
      <c r="BW103" s="71" t="str">
        <f t="shared" si="445"/>
        <v>Eric Staal</v>
      </c>
      <c r="BX103" s="73">
        <f t="shared" si="446"/>
        <v>8.7312887444318061</v>
      </c>
      <c r="BY103" s="235">
        <f t="shared" si="459"/>
        <v>4</v>
      </c>
      <c r="BZ103" s="192" t="str">
        <f t="shared" si="454"/>
        <v>Eric Staal</v>
      </c>
      <c r="CA103" s="180">
        <f t="shared" si="455"/>
        <v>8.7312887444318061</v>
      </c>
      <c r="CB103" s="38"/>
      <c r="CC103" s="41"/>
      <c r="CD103" s="41"/>
      <c r="CE103" s="41"/>
      <c r="CF103" s="41"/>
      <c r="CG103" s="41"/>
      <c r="CH103" s="41"/>
      <c r="CI103" s="41"/>
      <c r="CJ103" s="41"/>
      <c r="CK103" s="41"/>
      <c r="CL103" s="41"/>
      <c r="CM103" s="41"/>
    </row>
    <row r="104" spans="1:91" ht="16.5" customHeight="1" x14ac:dyDescent="0.2">
      <c r="A104" s="427" t="s">
        <v>120</v>
      </c>
      <c r="B104" s="294">
        <v>73</v>
      </c>
      <c r="C104" s="295">
        <v>82</v>
      </c>
      <c r="D104" s="296">
        <v>47</v>
      </c>
      <c r="E104" s="297">
        <v>27</v>
      </c>
      <c r="F104" s="298">
        <v>23</v>
      </c>
      <c r="G104" s="47">
        <v>23</v>
      </c>
      <c r="H104" s="299">
        <f t="shared" si="401"/>
        <v>28.479452054794518</v>
      </c>
      <c r="I104" s="300">
        <f t="shared" si="402"/>
        <v>21.59756097560976</v>
      </c>
      <c r="J104" s="300">
        <f t="shared" si="403"/>
        <v>37.680851063829785</v>
      </c>
      <c r="K104" s="303">
        <f t="shared" si="404"/>
        <v>10.827607667304747</v>
      </c>
      <c r="L104" s="303">
        <f t="shared" si="405"/>
        <v>7.8625721051844568</v>
      </c>
      <c r="M104" s="303">
        <f t="shared" si="406"/>
        <v>13.107835690485695</v>
      </c>
      <c r="N104" s="54">
        <f t="shared" si="407"/>
        <v>3.1940198810452056</v>
      </c>
      <c r="O104" s="54">
        <f t="shared" si="408"/>
        <v>0.45516469777704938</v>
      </c>
      <c r="P104" s="54">
        <f t="shared" si="409"/>
        <v>5.8614588788914919</v>
      </c>
      <c r="Q104" s="298">
        <v>46</v>
      </c>
      <c r="R104" s="298">
        <v>43</v>
      </c>
      <c r="S104" s="47">
        <v>32</v>
      </c>
      <c r="T104" s="307">
        <f t="shared" si="410"/>
        <v>48.520547945205479</v>
      </c>
      <c r="U104" s="308">
        <f t="shared" si="411"/>
        <v>40.378048780487809</v>
      </c>
      <c r="V104" s="308">
        <f t="shared" si="412"/>
        <v>52.425531914893618</v>
      </c>
      <c r="W104" s="284">
        <f t="shared" si="413"/>
        <v>10.506696981159676</v>
      </c>
      <c r="X104" s="284">
        <f t="shared" si="414"/>
        <v>8.8341297022559786</v>
      </c>
      <c r="Y104" s="284">
        <f t="shared" si="415"/>
        <v>10.369825904110835</v>
      </c>
      <c r="Z104" s="312">
        <f t="shared" si="416"/>
        <v>2.8731091949001346</v>
      </c>
      <c r="AA104" s="312">
        <f t="shared" si="417"/>
        <v>1.4267222948485712</v>
      </c>
      <c r="AB104" s="312">
        <f t="shared" si="418"/>
        <v>3.1234490925166316</v>
      </c>
      <c r="AC104" s="298">
        <v>24</v>
      </c>
      <c r="AD104" s="298">
        <v>12</v>
      </c>
      <c r="AE104" s="47">
        <v>17</v>
      </c>
      <c r="AF104" s="307">
        <f t="shared" si="419"/>
        <v>25.315068493150683</v>
      </c>
      <c r="AG104" s="308">
        <f t="shared" si="420"/>
        <v>11.268292682926829</v>
      </c>
      <c r="AH104" s="308">
        <f t="shared" si="421"/>
        <v>27.851063829787236</v>
      </c>
      <c r="AI104" s="284">
        <f t="shared" si="422"/>
        <v>10.839434393234562</v>
      </c>
      <c r="AJ104" s="284">
        <f t="shared" si="423"/>
        <v>4.9536620094020636</v>
      </c>
      <c r="AK104" s="284">
        <f t="shared" si="424"/>
        <v>10.217744180495279</v>
      </c>
      <c r="AL104" s="312">
        <f t="shared" si="425"/>
        <v>3.2058466069750207</v>
      </c>
      <c r="AM104" s="312">
        <f t="shared" si="426"/>
        <v>-2.4537453980053439</v>
      </c>
      <c r="AN104" s="312">
        <f t="shared" si="427"/>
        <v>2.9713673689010758</v>
      </c>
      <c r="AO104" s="298">
        <v>216</v>
      </c>
      <c r="AP104" s="298">
        <v>253</v>
      </c>
      <c r="AQ104" s="47">
        <v>138</v>
      </c>
      <c r="AR104" s="307">
        <f t="shared" si="428"/>
        <v>227.83561643835614</v>
      </c>
      <c r="AS104" s="308">
        <f t="shared" si="429"/>
        <v>237.57317073170734</v>
      </c>
      <c r="AT104" s="308">
        <f t="shared" si="430"/>
        <v>226.08510638297872</v>
      </c>
      <c r="AU104" s="284">
        <f t="shared" si="431"/>
        <v>8.8278584458810627</v>
      </c>
      <c r="AV104" s="284">
        <f t="shared" si="432"/>
        <v>8.9603076490103692</v>
      </c>
      <c r="AW104" s="284">
        <f t="shared" si="433"/>
        <v>8.3291936365665027</v>
      </c>
      <c r="AX104" s="312">
        <f t="shared" si="434"/>
        <v>1.1942706596215213</v>
      </c>
      <c r="AY104" s="312">
        <f t="shared" si="435"/>
        <v>1.5529002416029618</v>
      </c>
      <c r="AZ104" s="312">
        <f t="shared" si="436"/>
        <v>1.0828168249722996</v>
      </c>
      <c r="BA104" s="315">
        <f t="shared" si="437"/>
        <v>10.467246342541882</v>
      </c>
      <c r="BB104" s="315">
        <f t="shared" si="438"/>
        <v>0.98104183622323848</v>
      </c>
      <c r="BC104" s="40">
        <f t="shared" si="439"/>
        <v>13.039092165281499</v>
      </c>
      <c r="BD104" s="122">
        <f t="shared" si="440"/>
        <v>24.48738034404662</v>
      </c>
      <c r="BE104" s="287">
        <f t="shared" si="283"/>
        <v>8.1624601146822062</v>
      </c>
      <c r="BF104" s="112" t="str">
        <f t="shared" si="448"/>
        <v>Patrick Kane</v>
      </c>
      <c r="BG104" s="125"/>
      <c r="BH104" s="405">
        <f t="shared" si="449"/>
        <v>2</v>
      </c>
      <c r="BI104" s="65" t="str">
        <f t="shared" si="441"/>
        <v>Patrick Kane</v>
      </c>
      <c r="BJ104" s="114">
        <f t="shared" si="442"/>
        <v>13.039092165281499</v>
      </c>
      <c r="BK104" s="235">
        <f t="shared" si="456"/>
        <v>5</v>
      </c>
      <c r="BL104" s="226" t="str">
        <f t="shared" ref="BL104:BM104" si="461">VLOOKUP(BK104,BH$100:BJ$114,2,FALSE)</f>
        <v>Ilya Kovalchuk</v>
      </c>
      <c r="BM104" s="177">
        <f t="shared" si="461"/>
        <v>7.3296975045278918</v>
      </c>
      <c r="BN104" s="81"/>
      <c r="BO104" s="83">
        <f t="shared" si="451"/>
        <v>5</v>
      </c>
      <c r="BP104" s="65" t="str">
        <f t="shared" si="443"/>
        <v>Patrick Kane</v>
      </c>
      <c r="BQ104" s="102">
        <f t="shared" si="444"/>
        <v>24.48738034404662</v>
      </c>
      <c r="BR104" s="235">
        <f t="shared" si="458"/>
        <v>5</v>
      </c>
      <c r="BS104" s="229" t="str">
        <f t="shared" si="452"/>
        <v>Patrick Kane</v>
      </c>
      <c r="BT104" s="180">
        <f t="shared" si="452"/>
        <v>24.48738034404662</v>
      </c>
      <c r="BU104" s="84"/>
      <c r="BV104" s="203">
        <f t="shared" si="453"/>
        <v>5</v>
      </c>
      <c r="BW104" s="71" t="str">
        <f t="shared" si="445"/>
        <v>Patrick Kane</v>
      </c>
      <c r="BX104" s="73">
        <f t="shared" si="446"/>
        <v>8.1624601146822062</v>
      </c>
      <c r="BY104" s="235">
        <f t="shared" si="459"/>
        <v>5</v>
      </c>
      <c r="BZ104" s="192" t="str">
        <f t="shared" si="454"/>
        <v>Patrick Kane</v>
      </c>
      <c r="CA104" s="180">
        <f t="shared" si="455"/>
        <v>8.1624601146822062</v>
      </c>
      <c r="CB104" s="38"/>
      <c r="CC104" s="41"/>
      <c r="CD104" s="41"/>
      <c r="CE104" s="41"/>
      <c r="CF104" s="41"/>
      <c r="CG104" s="41"/>
      <c r="CH104" s="41"/>
      <c r="CI104" s="41"/>
      <c r="CJ104" s="41"/>
      <c r="CK104" s="41"/>
      <c r="CL104" s="41"/>
      <c r="CM104" s="41"/>
    </row>
    <row r="105" spans="1:91" ht="16.5" customHeight="1" x14ac:dyDescent="0.2">
      <c r="A105" s="427" t="s">
        <v>124</v>
      </c>
      <c r="B105" s="294">
        <v>65</v>
      </c>
      <c r="C105" s="295">
        <v>61</v>
      </c>
      <c r="D105" s="296">
        <v>45</v>
      </c>
      <c r="E105" s="297">
        <v>22</v>
      </c>
      <c r="F105" s="298">
        <v>27</v>
      </c>
      <c r="G105" s="47">
        <v>16</v>
      </c>
      <c r="H105" s="299">
        <f t="shared" si="401"/>
        <v>26.061538461538461</v>
      </c>
      <c r="I105" s="300">
        <f t="shared" si="402"/>
        <v>34.081967213114751</v>
      </c>
      <c r="J105" s="300">
        <f t="shared" si="403"/>
        <v>27.37777777777778</v>
      </c>
      <c r="K105" s="303">
        <f t="shared" si="404"/>
        <v>9.9083406915620653</v>
      </c>
      <c r="L105" s="303">
        <f t="shared" si="405"/>
        <v>12.407508653512746</v>
      </c>
      <c r="M105" s="303">
        <f t="shared" si="406"/>
        <v>9.5237608108649692</v>
      </c>
      <c r="N105" s="54">
        <f t="shared" si="407"/>
        <v>2.2747529053025239</v>
      </c>
      <c r="O105" s="54">
        <f t="shared" si="408"/>
        <v>5.0001012461053387</v>
      </c>
      <c r="P105" s="54">
        <f t="shared" si="409"/>
        <v>2.2773839992707661</v>
      </c>
      <c r="Q105" s="298">
        <v>20</v>
      </c>
      <c r="R105" s="298">
        <v>26</v>
      </c>
      <c r="S105" s="47">
        <v>34</v>
      </c>
      <c r="T105" s="307">
        <f t="shared" si="410"/>
        <v>23.692307692307693</v>
      </c>
      <c r="U105" s="308">
        <f t="shared" si="411"/>
        <v>32.819672131147541</v>
      </c>
      <c r="V105" s="308">
        <f t="shared" si="412"/>
        <v>58.177777777777777</v>
      </c>
      <c r="W105" s="284">
        <f t="shared" si="413"/>
        <v>5.1303603988271336</v>
      </c>
      <c r="X105" s="284">
        <f t="shared" si="414"/>
        <v>7.1804668414829367</v>
      </c>
      <c r="Y105" s="284">
        <f t="shared" si="415"/>
        <v>11.507626246367439</v>
      </c>
      <c r="Z105" s="312">
        <f t="shared" si="416"/>
        <v>-2.5032273874324078</v>
      </c>
      <c r="AA105" s="312">
        <f t="shared" si="417"/>
        <v>-0.22694056592447076</v>
      </c>
      <c r="AB105" s="312">
        <f t="shared" si="418"/>
        <v>4.2612494347732355</v>
      </c>
      <c r="AC105" s="298">
        <v>11</v>
      </c>
      <c r="AD105" s="298">
        <v>21</v>
      </c>
      <c r="AE105" s="47">
        <v>14</v>
      </c>
      <c r="AF105" s="307">
        <f t="shared" si="419"/>
        <v>13.030769230769231</v>
      </c>
      <c r="AG105" s="308">
        <f t="shared" si="420"/>
        <v>26.508196721311474</v>
      </c>
      <c r="AH105" s="308">
        <f t="shared" si="421"/>
        <v>23.955555555555556</v>
      </c>
      <c r="AI105" s="284">
        <f t="shared" si="422"/>
        <v>5.5795293703636881</v>
      </c>
      <c r="AJ105" s="284">
        <f t="shared" si="423"/>
        <v>11.653286858183542</v>
      </c>
      <c r="AK105" s="284">
        <f t="shared" si="424"/>
        <v>8.7885956480599905</v>
      </c>
      <c r="AL105" s="312">
        <f t="shared" si="425"/>
        <v>-2.0540584158958533</v>
      </c>
      <c r="AM105" s="312">
        <f t="shared" si="426"/>
        <v>4.2458794507761342</v>
      </c>
      <c r="AN105" s="312">
        <f t="shared" si="427"/>
        <v>1.5422188364657874</v>
      </c>
      <c r="AO105" s="298">
        <v>186</v>
      </c>
      <c r="AP105" s="298">
        <v>207</v>
      </c>
      <c r="AQ105" s="47">
        <v>154</v>
      </c>
      <c r="AR105" s="307">
        <f t="shared" si="428"/>
        <v>220.33846153846153</v>
      </c>
      <c r="AS105" s="308">
        <f t="shared" si="429"/>
        <v>261.29508196721309</v>
      </c>
      <c r="AT105" s="308">
        <f t="shared" si="430"/>
        <v>263.51111111111112</v>
      </c>
      <c r="AU105" s="284">
        <f t="shared" si="431"/>
        <v>8.537369086764464</v>
      </c>
      <c r="AV105" s="284">
        <f t="shared" si="432"/>
        <v>9.8550030476447859</v>
      </c>
      <c r="AW105" s="284">
        <f t="shared" si="433"/>
        <v>9.7080037908966741</v>
      </c>
      <c r="AX105" s="312">
        <f t="shared" si="434"/>
        <v>0.90378130050492267</v>
      </c>
      <c r="AY105" s="312">
        <f t="shared" si="435"/>
        <v>2.4475956402373784</v>
      </c>
      <c r="AZ105" s="312">
        <f t="shared" si="436"/>
        <v>2.461626979302471</v>
      </c>
      <c r="BA105" s="315">
        <f t="shared" si="437"/>
        <v>-1.3787515975208144</v>
      </c>
      <c r="BB105" s="315">
        <f t="shared" si="438"/>
        <v>11.46663577119438</v>
      </c>
      <c r="BC105" s="40">
        <f t="shared" si="439"/>
        <v>10.54247924981226</v>
      </c>
      <c r="BD105" s="122">
        <f t="shared" si="440"/>
        <v>20.630363423485825</v>
      </c>
      <c r="BE105" s="287">
        <f t="shared" si="283"/>
        <v>6.8767878078286087</v>
      </c>
      <c r="BF105" s="112" t="str">
        <f t="shared" si="448"/>
        <v>Taylor Hall</v>
      </c>
      <c r="BG105" s="125"/>
      <c r="BH105" s="405">
        <f t="shared" si="449"/>
        <v>4</v>
      </c>
      <c r="BI105" s="65" t="str">
        <f t="shared" si="441"/>
        <v>Taylor Hall</v>
      </c>
      <c r="BJ105" s="114">
        <f t="shared" si="442"/>
        <v>10.54247924981226</v>
      </c>
      <c r="BK105" s="235">
        <f t="shared" si="456"/>
        <v>6</v>
      </c>
      <c r="BL105" s="226" t="str">
        <f t="shared" ref="BL105:BM105" si="462">VLOOKUP(BK105,BH$100:BJ$114,2,FALSE)</f>
        <v>Matt Moulson</v>
      </c>
      <c r="BM105" s="177">
        <f t="shared" si="462"/>
        <v>7.2712898494706231</v>
      </c>
      <c r="BN105" s="81"/>
      <c r="BO105" s="83">
        <f t="shared" si="451"/>
        <v>6</v>
      </c>
      <c r="BP105" s="65" t="str">
        <f t="shared" si="443"/>
        <v>Taylor Hall</v>
      </c>
      <c r="BQ105" s="102">
        <f t="shared" si="444"/>
        <v>20.630363423485825</v>
      </c>
      <c r="BR105" s="235">
        <f t="shared" si="458"/>
        <v>6</v>
      </c>
      <c r="BS105" s="229" t="str">
        <f t="shared" si="452"/>
        <v>Taylor Hall</v>
      </c>
      <c r="BT105" s="180">
        <f t="shared" si="452"/>
        <v>20.630363423485825</v>
      </c>
      <c r="BU105" s="84"/>
      <c r="BV105" s="203">
        <f t="shared" si="453"/>
        <v>6</v>
      </c>
      <c r="BW105" s="71" t="str">
        <f t="shared" si="445"/>
        <v>Taylor Hall</v>
      </c>
      <c r="BX105" s="73">
        <f t="shared" si="446"/>
        <v>6.8767878078286087</v>
      </c>
      <c r="BY105" s="235">
        <f t="shared" si="459"/>
        <v>6</v>
      </c>
      <c r="BZ105" s="192" t="str">
        <f t="shared" si="454"/>
        <v>Taylor Hall</v>
      </c>
      <c r="CA105" s="180">
        <f t="shared" si="455"/>
        <v>6.8767878078286087</v>
      </c>
      <c r="CB105" s="38"/>
      <c r="CC105" s="41"/>
      <c r="CD105" s="41"/>
      <c r="CE105" s="41"/>
      <c r="CF105" s="41"/>
      <c r="CG105" s="41"/>
      <c r="CH105" s="41"/>
      <c r="CI105" s="41"/>
      <c r="CJ105" s="41"/>
      <c r="CK105" s="41"/>
      <c r="CL105" s="41"/>
      <c r="CM105" s="41"/>
    </row>
    <row r="106" spans="1:91" ht="16.5" customHeight="1" x14ac:dyDescent="0.2">
      <c r="A106" s="427" t="s">
        <v>126</v>
      </c>
      <c r="B106" s="294">
        <v>71</v>
      </c>
      <c r="C106" s="295">
        <v>55</v>
      </c>
      <c r="D106" s="296">
        <v>48</v>
      </c>
      <c r="E106" s="297">
        <v>17</v>
      </c>
      <c r="F106" s="298">
        <v>12</v>
      </c>
      <c r="G106" s="47">
        <v>11</v>
      </c>
      <c r="H106" s="299">
        <f t="shared" si="401"/>
        <v>18.436619718309856</v>
      </c>
      <c r="I106" s="300">
        <f t="shared" si="402"/>
        <v>16.8</v>
      </c>
      <c r="J106" s="300">
        <f t="shared" si="403"/>
        <v>17.645833333333332</v>
      </c>
      <c r="K106" s="303">
        <f t="shared" si="404"/>
        <v>7.0094215519693224</v>
      </c>
      <c r="L106" s="303">
        <f t="shared" si="405"/>
        <v>6.1160244675901225</v>
      </c>
      <c r="M106" s="303">
        <f t="shared" si="406"/>
        <v>6.1383614601278111</v>
      </c>
      <c r="N106" s="54">
        <f t="shared" si="407"/>
        <v>-0.624166234290219</v>
      </c>
      <c r="O106" s="54">
        <f t="shared" si="408"/>
        <v>-1.2913829398172849</v>
      </c>
      <c r="P106" s="54">
        <f t="shared" si="409"/>
        <v>-1.108015351466392</v>
      </c>
      <c r="Q106" s="298">
        <v>45</v>
      </c>
      <c r="R106" s="298">
        <v>32</v>
      </c>
      <c r="S106" s="47">
        <v>26</v>
      </c>
      <c r="T106" s="307">
        <f t="shared" si="410"/>
        <v>48.802816901408455</v>
      </c>
      <c r="U106" s="308">
        <f t="shared" si="411"/>
        <v>44.8</v>
      </c>
      <c r="V106" s="308">
        <f t="shared" si="412"/>
        <v>41.708333333333329</v>
      </c>
      <c r="W106" s="284">
        <f t="shared" si="413"/>
        <v>10.56781983561223</v>
      </c>
      <c r="X106" s="284">
        <f t="shared" si="414"/>
        <v>9.8015883038983862</v>
      </c>
      <c r="Y106" s="284">
        <f t="shared" si="415"/>
        <v>8.2499526398590088</v>
      </c>
      <c r="Z106" s="312">
        <f t="shared" si="416"/>
        <v>2.9342320493526888</v>
      </c>
      <c r="AA106" s="312">
        <f t="shared" si="417"/>
        <v>2.3941808964909788</v>
      </c>
      <c r="AB106" s="312">
        <f t="shared" si="418"/>
        <v>1.0035758282648057</v>
      </c>
      <c r="AC106" s="298">
        <v>22</v>
      </c>
      <c r="AD106" s="298">
        <v>15</v>
      </c>
      <c r="AE106" s="47">
        <v>13</v>
      </c>
      <c r="AF106" s="307">
        <f t="shared" si="419"/>
        <v>23.859154929577464</v>
      </c>
      <c r="AG106" s="308">
        <f t="shared" si="420"/>
        <v>21</v>
      </c>
      <c r="AH106" s="308">
        <f t="shared" si="421"/>
        <v>20.854166666666664</v>
      </c>
      <c r="AI106" s="284">
        <f t="shared" si="422"/>
        <v>10.216039692215203</v>
      </c>
      <c r="AJ106" s="284">
        <f t="shared" si="423"/>
        <v>9.2318246538856634</v>
      </c>
      <c r="AK106" s="284">
        <f t="shared" si="424"/>
        <v>7.6507863900522235</v>
      </c>
      <c r="AL106" s="312">
        <f t="shared" si="425"/>
        <v>2.5824519059556614</v>
      </c>
      <c r="AM106" s="312">
        <f t="shared" si="426"/>
        <v>1.824417246478256</v>
      </c>
      <c r="AN106" s="312">
        <f t="shared" si="427"/>
        <v>0.40440957845802039</v>
      </c>
      <c r="AO106" s="298">
        <v>191</v>
      </c>
      <c r="AP106" s="298">
        <v>129</v>
      </c>
      <c r="AQ106" s="47">
        <v>127</v>
      </c>
      <c r="AR106" s="307">
        <f t="shared" si="428"/>
        <v>207.14084507042253</v>
      </c>
      <c r="AS106" s="308">
        <f t="shared" si="429"/>
        <v>180.6</v>
      </c>
      <c r="AT106" s="308">
        <f t="shared" si="430"/>
        <v>203.72916666666669</v>
      </c>
      <c r="AU106" s="284">
        <f t="shared" si="431"/>
        <v>8.0260061496426474</v>
      </c>
      <c r="AV106" s="284">
        <f t="shared" si="432"/>
        <v>6.8115080353023121</v>
      </c>
      <c r="AW106" s="284">
        <f t="shared" si="433"/>
        <v>7.5055792295690607</v>
      </c>
      <c r="AX106" s="312">
        <f t="shared" si="434"/>
        <v>0.39241836338310598</v>
      </c>
      <c r="AY106" s="312">
        <f t="shared" si="435"/>
        <v>-0.59589937210509536</v>
      </c>
      <c r="AZ106" s="312">
        <f t="shared" si="436"/>
        <v>0.25920241797485755</v>
      </c>
      <c r="BA106" s="315">
        <f t="shared" si="437"/>
        <v>5.2849360844012372</v>
      </c>
      <c r="BB106" s="315">
        <f t="shared" si="438"/>
        <v>2.3313158310468545</v>
      </c>
      <c r="BC106" s="40">
        <f t="shared" si="439"/>
        <v>0.55917247323129171</v>
      </c>
      <c r="BD106" s="122">
        <f t="shared" si="440"/>
        <v>8.1754243886793834</v>
      </c>
      <c r="BE106" s="287">
        <f t="shared" si="283"/>
        <v>2.7251414628931276</v>
      </c>
      <c r="BF106" s="112" t="str">
        <f t="shared" si="448"/>
        <v>Mikko Koivu</v>
      </c>
      <c r="BG106" s="125"/>
      <c r="BH106" s="405">
        <f t="shared" si="449"/>
        <v>12</v>
      </c>
      <c r="BI106" s="65" t="str">
        <f t="shared" si="441"/>
        <v>Mikko Koivu</v>
      </c>
      <c r="BJ106" s="114">
        <f t="shared" si="442"/>
        <v>0.55917247323129171</v>
      </c>
      <c r="BK106" s="235">
        <f t="shared" si="456"/>
        <v>7</v>
      </c>
      <c r="BL106" s="226" t="str">
        <f t="shared" ref="BL106:BM106" si="463">VLOOKUP(BK106,BH$100:BJ$114,2,FALSE)</f>
        <v>Eric Staal</v>
      </c>
      <c r="BM106" s="177">
        <f t="shared" si="463"/>
        <v>6.4445434364639551</v>
      </c>
      <c r="BN106" s="81"/>
      <c r="BO106" s="83">
        <f t="shared" si="451"/>
        <v>9</v>
      </c>
      <c r="BP106" s="65" t="str">
        <f t="shared" si="443"/>
        <v>Mikko Koivu</v>
      </c>
      <c r="BQ106" s="102">
        <f t="shared" si="444"/>
        <v>8.1754243886793834</v>
      </c>
      <c r="BR106" s="235">
        <f t="shared" si="458"/>
        <v>7</v>
      </c>
      <c r="BS106" s="229" t="str">
        <f t="shared" si="452"/>
        <v>Matt Moulson</v>
      </c>
      <c r="BT106" s="180">
        <f t="shared" si="452"/>
        <v>14.051870527523405</v>
      </c>
      <c r="BU106" s="84"/>
      <c r="BV106" s="203">
        <f t="shared" si="453"/>
        <v>9</v>
      </c>
      <c r="BW106" s="71" t="str">
        <f t="shared" si="445"/>
        <v>Mikko Koivu</v>
      </c>
      <c r="BX106" s="73">
        <f t="shared" si="446"/>
        <v>2.7251414628931276</v>
      </c>
      <c r="BY106" s="235">
        <f t="shared" si="459"/>
        <v>7</v>
      </c>
      <c r="BZ106" s="192" t="str">
        <f t="shared" si="454"/>
        <v>Matt Moulson</v>
      </c>
      <c r="CA106" s="180">
        <f t="shared" si="455"/>
        <v>4.6839568425078015</v>
      </c>
      <c r="CB106" s="38"/>
      <c r="CC106" s="41"/>
      <c r="CD106" s="41"/>
      <c r="CE106" s="41"/>
      <c r="CF106" s="41"/>
      <c r="CG106" s="41"/>
      <c r="CH106" s="41"/>
      <c r="CI106" s="41"/>
      <c r="CJ106" s="41"/>
      <c r="CK106" s="41"/>
      <c r="CL106" s="41"/>
      <c r="CM106" s="41"/>
    </row>
    <row r="107" spans="1:91" ht="16.5" customHeight="1" x14ac:dyDescent="0.2">
      <c r="A107" s="427" t="s">
        <v>127</v>
      </c>
      <c r="B107" s="294">
        <v>69</v>
      </c>
      <c r="C107" s="295">
        <v>71</v>
      </c>
      <c r="D107" s="296">
        <v>41</v>
      </c>
      <c r="E107" s="297">
        <v>22</v>
      </c>
      <c r="F107" s="298">
        <v>26</v>
      </c>
      <c r="G107" s="47">
        <v>12</v>
      </c>
      <c r="H107" s="299">
        <f t="shared" si="401"/>
        <v>24.550724637681157</v>
      </c>
      <c r="I107" s="300">
        <f t="shared" si="402"/>
        <v>28.197183098591552</v>
      </c>
      <c r="J107" s="300">
        <f t="shared" si="403"/>
        <v>22.536585365853657</v>
      </c>
      <c r="K107" s="303">
        <f t="shared" si="404"/>
        <v>9.333944129732382</v>
      </c>
      <c r="L107" s="303">
        <f t="shared" si="405"/>
        <v>10.265158437387177</v>
      </c>
      <c r="M107" s="303">
        <f t="shared" si="406"/>
        <v>7.8396811552851871</v>
      </c>
      <c r="N107" s="54">
        <f t="shared" si="407"/>
        <v>1.7003563434728406</v>
      </c>
      <c r="O107" s="54">
        <f t="shared" si="408"/>
        <v>2.8577510299797693</v>
      </c>
      <c r="P107" s="54">
        <f t="shared" si="409"/>
        <v>0.59330434369098395</v>
      </c>
      <c r="Q107" s="298">
        <v>34</v>
      </c>
      <c r="R107" s="298">
        <v>37</v>
      </c>
      <c r="S107" s="47">
        <v>21</v>
      </c>
      <c r="T107" s="307">
        <f t="shared" si="410"/>
        <v>37.94202898550725</v>
      </c>
      <c r="U107" s="308">
        <f t="shared" si="411"/>
        <v>40.12676056338028</v>
      </c>
      <c r="V107" s="308">
        <f t="shared" si="412"/>
        <v>39.439024390243901</v>
      </c>
      <c r="W107" s="284">
        <f t="shared" si="413"/>
        <v>8.2160119430492511</v>
      </c>
      <c r="X107" s="284">
        <f t="shared" si="414"/>
        <v>8.779151495789268</v>
      </c>
      <c r="Y107" s="284">
        <f t="shared" si="415"/>
        <v>7.8010809202419154</v>
      </c>
      <c r="Z107" s="312">
        <f t="shared" si="416"/>
        <v>0.58242415678970971</v>
      </c>
      <c r="AA107" s="312">
        <f t="shared" si="417"/>
        <v>1.3717440883818606</v>
      </c>
      <c r="AB107" s="312">
        <f t="shared" si="418"/>
        <v>0.55470410864771225</v>
      </c>
      <c r="AC107" s="298">
        <v>11</v>
      </c>
      <c r="AD107" s="298">
        <v>10</v>
      </c>
      <c r="AE107" s="47">
        <v>10</v>
      </c>
      <c r="AF107" s="307">
        <f t="shared" si="419"/>
        <v>12.275362318840578</v>
      </c>
      <c r="AG107" s="308">
        <f t="shared" si="420"/>
        <v>10.845070422535212</v>
      </c>
      <c r="AH107" s="308">
        <f t="shared" si="421"/>
        <v>18.780487804878049</v>
      </c>
      <c r="AI107" s="284">
        <f t="shared" si="422"/>
        <v>5.256078392371589</v>
      </c>
      <c r="AJ107" s="284">
        <f t="shared" si="423"/>
        <v>4.7676089761850857</v>
      </c>
      <c r="AK107" s="284">
        <f t="shared" si="424"/>
        <v>6.8900140098031297</v>
      </c>
      <c r="AL107" s="312">
        <f t="shared" si="425"/>
        <v>-2.3775093938879523</v>
      </c>
      <c r="AM107" s="312">
        <f t="shared" si="426"/>
        <v>-2.6397984312223217</v>
      </c>
      <c r="AN107" s="312">
        <f t="shared" si="427"/>
        <v>-0.35636280179107338</v>
      </c>
      <c r="AO107" s="298">
        <v>177</v>
      </c>
      <c r="AP107" s="298">
        <v>203</v>
      </c>
      <c r="AQ107" s="47">
        <v>110</v>
      </c>
      <c r="AR107" s="307">
        <f t="shared" si="428"/>
        <v>197.52173913043478</v>
      </c>
      <c r="AS107" s="308">
        <f t="shared" si="429"/>
        <v>220.1549295774648</v>
      </c>
      <c r="AT107" s="308">
        <f t="shared" si="430"/>
        <v>206.58536585365854</v>
      </c>
      <c r="AU107" s="284">
        <f t="shared" si="431"/>
        <v>7.6532983748811869</v>
      </c>
      <c r="AV107" s="284">
        <f t="shared" si="432"/>
        <v>8.3033614165466023</v>
      </c>
      <c r="AW107" s="284">
        <f t="shared" si="433"/>
        <v>7.6108043656855457</v>
      </c>
      <c r="AX107" s="312">
        <f t="shared" si="434"/>
        <v>1.9710588621645542E-2</v>
      </c>
      <c r="AY107" s="312">
        <f t="shared" si="435"/>
        <v>0.89595400913919487</v>
      </c>
      <c r="AZ107" s="312">
        <f t="shared" si="436"/>
        <v>0.36442755409134264</v>
      </c>
      <c r="BA107" s="315">
        <f t="shared" si="437"/>
        <v>-7.5018305003756502E-2</v>
      </c>
      <c r="BB107" s="315">
        <f t="shared" si="438"/>
        <v>2.485650696278503</v>
      </c>
      <c r="BC107" s="40">
        <f t="shared" si="439"/>
        <v>1.1560732046389655</v>
      </c>
      <c r="BD107" s="122">
        <f t="shared" si="440"/>
        <v>3.5667055959137119</v>
      </c>
      <c r="BE107" s="287">
        <f t="shared" si="283"/>
        <v>1.1889018653045706</v>
      </c>
      <c r="BF107" s="112" t="str">
        <f t="shared" si="448"/>
        <v>Jamie Benn</v>
      </c>
      <c r="BG107" s="125"/>
      <c r="BH107" s="405">
        <f t="shared" si="449"/>
        <v>11</v>
      </c>
      <c r="BI107" s="65" t="str">
        <f t="shared" si="441"/>
        <v>Jamie Benn</v>
      </c>
      <c r="BJ107" s="114">
        <f t="shared" si="442"/>
        <v>1.1560732046389655</v>
      </c>
      <c r="BK107" s="235">
        <f t="shared" si="456"/>
        <v>8</v>
      </c>
      <c r="BL107" s="226" t="str">
        <f t="shared" ref="BL107:BM107" si="464">VLOOKUP(BK107,BH$100:BJ$114,2,FALSE)</f>
        <v>Alexander Semin</v>
      </c>
      <c r="BM107" s="177">
        <f t="shared" si="464"/>
        <v>5.1080907190311757</v>
      </c>
      <c r="BN107" s="81"/>
      <c r="BO107" s="83">
        <f t="shared" si="451"/>
        <v>10</v>
      </c>
      <c r="BP107" s="65" t="str">
        <f t="shared" si="443"/>
        <v>Jamie Benn</v>
      </c>
      <c r="BQ107" s="102">
        <f t="shared" si="444"/>
        <v>3.5667055959137119</v>
      </c>
      <c r="BR107" s="235">
        <f t="shared" si="458"/>
        <v>8</v>
      </c>
      <c r="BS107" s="229" t="str">
        <f t="shared" si="452"/>
        <v>Alexander Semin</v>
      </c>
      <c r="BT107" s="180">
        <f t="shared" si="452"/>
        <v>8.953394913749781</v>
      </c>
      <c r="BU107" s="84"/>
      <c r="BV107" s="203">
        <f t="shared" si="453"/>
        <v>10</v>
      </c>
      <c r="BW107" s="71" t="str">
        <f t="shared" si="445"/>
        <v>Jamie Benn</v>
      </c>
      <c r="BX107" s="73">
        <f t="shared" si="446"/>
        <v>1.1889018653045706</v>
      </c>
      <c r="BY107" s="235">
        <f t="shared" si="459"/>
        <v>8</v>
      </c>
      <c r="BZ107" s="192" t="str">
        <f t="shared" si="454"/>
        <v>Alexander Semin</v>
      </c>
      <c r="CA107" s="180">
        <f t="shared" si="455"/>
        <v>2.9844649712499272</v>
      </c>
      <c r="CB107" s="38"/>
      <c r="CC107" s="41"/>
      <c r="CD107" s="41"/>
      <c r="CE107" s="41"/>
      <c r="CF107" s="41"/>
      <c r="CG107" s="41"/>
      <c r="CH107" s="41"/>
      <c r="CI107" s="41"/>
      <c r="CJ107" s="41"/>
      <c r="CK107" s="41"/>
      <c r="CL107" s="41"/>
      <c r="CM107" s="41"/>
    </row>
    <row r="108" spans="1:91" ht="16.5" customHeight="1" x14ac:dyDescent="0.2">
      <c r="A108" s="427" t="s">
        <v>129</v>
      </c>
      <c r="B108" s="294">
        <v>75</v>
      </c>
      <c r="C108" s="295">
        <v>79</v>
      </c>
      <c r="D108" s="296">
        <v>47</v>
      </c>
      <c r="E108" s="297">
        <v>13</v>
      </c>
      <c r="F108" s="298">
        <v>23</v>
      </c>
      <c r="G108" s="47">
        <v>10</v>
      </c>
      <c r="H108" s="299">
        <f t="shared" si="401"/>
        <v>13.346666666666668</v>
      </c>
      <c r="I108" s="300">
        <f t="shared" si="402"/>
        <v>22.417721518987342</v>
      </c>
      <c r="J108" s="300">
        <f t="shared" si="403"/>
        <v>16.382978723404257</v>
      </c>
      <c r="K108" s="303">
        <f t="shared" si="404"/>
        <v>5.0742714450726947</v>
      </c>
      <c r="L108" s="303">
        <f t="shared" si="405"/>
        <v>8.161150792723106</v>
      </c>
      <c r="M108" s="303">
        <f t="shared" si="406"/>
        <v>5.6990589958633464</v>
      </c>
      <c r="N108" s="54">
        <f t="shared" si="407"/>
        <v>-2.5593163411868467</v>
      </c>
      <c r="O108" s="54">
        <f t="shared" si="408"/>
        <v>0.75374338531569851</v>
      </c>
      <c r="P108" s="54">
        <f t="shared" si="409"/>
        <v>-1.5473178157308567</v>
      </c>
      <c r="Q108" s="298">
        <v>49</v>
      </c>
      <c r="R108" s="298">
        <v>39</v>
      </c>
      <c r="S108" s="47">
        <v>23</v>
      </c>
      <c r="T108" s="307">
        <f t="shared" si="410"/>
        <v>50.306666666666665</v>
      </c>
      <c r="U108" s="308">
        <f t="shared" si="411"/>
        <v>38.0126582278481</v>
      </c>
      <c r="V108" s="308">
        <f t="shared" si="412"/>
        <v>37.680851063829785</v>
      </c>
      <c r="W108" s="284">
        <f t="shared" si="413"/>
        <v>10.893465246842945</v>
      </c>
      <c r="X108" s="284">
        <f t="shared" si="414"/>
        <v>8.3166166581732757</v>
      </c>
      <c r="Y108" s="284">
        <f t="shared" si="415"/>
        <v>7.4533123685796605</v>
      </c>
      <c r="Z108" s="312">
        <f t="shared" si="416"/>
        <v>3.2598774605834038</v>
      </c>
      <c r="AA108" s="312">
        <f t="shared" si="417"/>
        <v>0.90920925076586823</v>
      </c>
      <c r="AB108" s="312">
        <f t="shared" si="418"/>
        <v>0.2069355569854574</v>
      </c>
      <c r="AC108" s="298">
        <v>12</v>
      </c>
      <c r="AD108" s="298">
        <v>11</v>
      </c>
      <c r="AE108" s="47">
        <v>7</v>
      </c>
      <c r="AF108" s="307">
        <f t="shared" si="419"/>
        <v>12.32</v>
      </c>
      <c r="AG108" s="308">
        <f t="shared" si="420"/>
        <v>10.721518987341772</v>
      </c>
      <c r="AH108" s="308">
        <f t="shared" si="421"/>
        <v>11.468085106382977</v>
      </c>
      <c r="AI108" s="284">
        <f t="shared" si="422"/>
        <v>5.2751914047074866</v>
      </c>
      <c r="AJ108" s="284">
        <f t="shared" si="423"/>
        <v>4.7132944435450019</v>
      </c>
      <c r="AK108" s="284">
        <f t="shared" si="424"/>
        <v>4.207306427262762</v>
      </c>
      <c r="AL108" s="312">
        <f t="shared" si="425"/>
        <v>-2.3583963815520548</v>
      </c>
      <c r="AM108" s="312">
        <f t="shared" si="426"/>
        <v>-2.6941129638624055</v>
      </c>
      <c r="AN108" s="312">
        <f t="shared" si="427"/>
        <v>-3.0390703843314411</v>
      </c>
      <c r="AO108" s="298">
        <v>157</v>
      </c>
      <c r="AP108" s="298">
        <v>145</v>
      </c>
      <c r="AQ108" s="47">
        <v>93</v>
      </c>
      <c r="AR108" s="307">
        <f t="shared" si="428"/>
        <v>161.18666666666667</v>
      </c>
      <c r="AS108" s="308">
        <f t="shared" si="429"/>
        <v>141.32911392405063</v>
      </c>
      <c r="AT108" s="308">
        <f t="shared" si="430"/>
        <v>152.36170212765958</v>
      </c>
      <c r="AU108" s="284">
        <f t="shared" si="431"/>
        <v>6.2454373856940038</v>
      </c>
      <c r="AV108" s="284">
        <f t="shared" si="432"/>
        <v>5.3303676363002586</v>
      </c>
      <c r="AW108" s="284">
        <f t="shared" si="433"/>
        <v>5.6131522333382957</v>
      </c>
      <c r="AX108" s="312">
        <f t="shared" si="434"/>
        <v>-1.3881504005655376</v>
      </c>
      <c r="AY108" s="312">
        <f t="shared" si="435"/>
        <v>-2.0770397711071489</v>
      </c>
      <c r="AZ108" s="312">
        <f t="shared" si="436"/>
        <v>-1.6332245782559074</v>
      </c>
      <c r="BA108" s="315">
        <f t="shared" si="437"/>
        <v>-3.0459856627210353</v>
      </c>
      <c r="BB108" s="315">
        <f t="shared" si="438"/>
        <v>-3.1082000988879877</v>
      </c>
      <c r="BC108" s="40">
        <f t="shared" si="439"/>
        <v>-6.0126772213327477</v>
      </c>
      <c r="BD108" s="122">
        <f t="shared" si="440"/>
        <v>-12.166862982941771</v>
      </c>
      <c r="BE108" s="287">
        <f t="shared" si="283"/>
        <v>-4.0556209943139239</v>
      </c>
      <c r="BF108" s="112" t="str">
        <f t="shared" si="448"/>
        <v>David Krejci</v>
      </c>
      <c r="BG108" s="125"/>
      <c r="BH108" s="405">
        <f t="shared" si="449"/>
        <v>15</v>
      </c>
      <c r="BI108" s="65" t="str">
        <f t="shared" si="441"/>
        <v>David Krejci</v>
      </c>
      <c r="BJ108" s="114">
        <f t="shared" si="442"/>
        <v>-6.0126772213327477</v>
      </c>
      <c r="BK108" s="235">
        <f t="shared" si="456"/>
        <v>9</v>
      </c>
      <c r="BL108" s="226" t="str">
        <f t="shared" ref="BL108:BM108" si="465">VLOOKUP(BK108,BH$100:BJ$114,2,FALSE)</f>
        <v>Matt Duchene</v>
      </c>
      <c r="BM108" s="177">
        <f t="shared" si="465"/>
        <v>2.504825354392934</v>
      </c>
      <c r="BN108" s="81"/>
      <c r="BO108" s="83">
        <f t="shared" si="451"/>
        <v>13</v>
      </c>
      <c r="BP108" s="65" t="str">
        <f t="shared" si="443"/>
        <v>David Krejci</v>
      </c>
      <c r="BQ108" s="102">
        <f t="shared" si="444"/>
        <v>-12.166862982941771</v>
      </c>
      <c r="BR108" s="235">
        <f t="shared" si="458"/>
        <v>9</v>
      </c>
      <c r="BS108" s="229" t="str">
        <f t="shared" si="452"/>
        <v>Mikko Koivu</v>
      </c>
      <c r="BT108" s="180">
        <f t="shared" si="452"/>
        <v>8.1754243886793834</v>
      </c>
      <c r="BU108" s="84"/>
      <c r="BV108" s="203">
        <f t="shared" si="453"/>
        <v>13</v>
      </c>
      <c r="BW108" s="71" t="str">
        <f t="shared" si="445"/>
        <v>David Krejci</v>
      </c>
      <c r="BX108" s="73">
        <f t="shared" si="446"/>
        <v>-4.0556209943139239</v>
      </c>
      <c r="BY108" s="235">
        <f t="shared" si="459"/>
        <v>9</v>
      </c>
      <c r="BZ108" s="192" t="str">
        <f t="shared" si="454"/>
        <v>Mikko Koivu</v>
      </c>
      <c r="CA108" s="180">
        <f t="shared" si="455"/>
        <v>2.7251414628931276</v>
      </c>
      <c r="CB108" s="38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</row>
    <row r="109" spans="1:91" ht="16.5" customHeight="1" x14ac:dyDescent="0.2">
      <c r="A109" s="427" t="s">
        <v>125</v>
      </c>
      <c r="B109" s="294">
        <v>82</v>
      </c>
      <c r="C109" s="295">
        <v>82</v>
      </c>
      <c r="D109" s="296">
        <v>47</v>
      </c>
      <c r="E109" s="297">
        <v>31</v>
      </c>
      <c r="F109" s="298">
        <v>36</v>
      </c>
      <c r="G109" s="47">
        <v>15</v>
      </c>
      <c r="H109" s="299">
        <f t="shared" si="401"/>
        <v>29.109756097560975</v>
      </c>
      <c r="I109" s="300">
        <f t="shared" si="402"/>
        <v>33.804878048780488</v>
      </c>
      <c r="J109" s="300">
        <f t="shared" si="403"/>
        <v>24.574468085106385</v>
      </c>
      <c r="K109" s="303">
        <f t="shared" si="404"/>
        <v>11.067243067348981</v>
      </c>
      <c r="L109" s="303">
        <f t="shared" si="405"/>
        <v>12.306634599419148</v>
      </c>
      <c r="M109" s="303">
        <f t="shared" si="406"/>
        <v>8.5485884937950196</v>
      </c>
      <c r="N109" s="54">
        <f t="shared" si="407"/>
        <v>3.4336552810894396</v>
      </c>
      <c r="O109" s="54">
        <f t="shared" si="408"/>
        <v>4.8992271920117405</v>
      </c>
      <c r="P109" s="54">
        <f t="shared" si="409"/>
        <v>1.3022116822008165</v>
      </c>
      <c r="Q109" s="298">
        <v>22</v>
      </c>
      <c r="R109" s="298">
        <v>33</v>
      </c>
      <c r="S109" s="47">
        <v>29</v>
      </c>
      <c r="T109" s="307">
        <f t="shared" si="410"/>
        <v>20.658536585365855</v>
      </c>
      <c r="U109" s="308">
        <f t="shared" si="411"/>
        <v>30.987804878048781</v>
      </c>
      <c r="V109" s="308">
        <f t="shared" si="412"/>
        <v>47.51063829787234</v>
      </c>
      <c r="W109" s="284">
        <f t="shared" si="413"/>
        <v>4.4734240062943904</v>
      </c>
      <c r="X109" s="284">
        <f t="shared" si="414"/>
        <v>6.7796809342894706</v>
      </c>
      <c r="Y109" s="284">
        <f t="shared" si="415"/>
        <v>9.397654725600443</v>
      </c>
      <c r="Z109" s="312">
        <f t="shared" si="416"/>
        <v>-3.160163779965151</v>
      </c>
      <c r="AA109" s="312">
        <f t="shared" si="417"/>
        <v>-0.62772647311793683</v>
      </c>
      <c r="AB109" s="312">
        <f t="shared" si="418"/>
        <v>2.1512779140062399</v>
      </c>
      <c r="AC109" s="298">
        <v>15</v>
      </c>
      <c r="AD109" s="298">
        <v>24</v>
      </c>
      <c r="AE109" s="47">
        <v>15</v>
      </c>
      <c r="AF109" s="307">
        <f t="shared" si="419"/>
        <v>14.085365853658537</v>
      </c>
      <c r="AG109" s="308">
        <f t="shared" si="420"/>
        <v>22.536585365853657</v>
      </c>
      <c r="AH109" s="308">
        <f t="shared" si="421"/>
        <v>24.574468085106385</v>
      </c>
      <c r="AI109" s="284">
        <f t="shared" si="422"/>
        <v>6.0310877340405726</v>
      </c>
      <c r="AJ109" s="284">
        <f t="shared" si="423"/>
        <v>9.9073240188041272</v>
      </c>
      <c r="AK109" s="284">
        <f t="shared" si="424"/>
        <v>9.0156566298487757</v>
      </c>
      <c r="AL109" s="312">
        <f t="shared" si="425"/>
        <v>-1.6025000522189687</v>
      </c>
      <c r="AM109" s="312">
        <f t="shared" si="426"/>
        <v>2.4999166113967197</v>
      </c>
      <c r="AN109" s="312">
        <f t="shared" si="427"/>
        <v>1.7692798182545726</v>
      </c>
      <c r="AO109" s="298">
        <v>237</v>
      </c>
      <c r="AP109" s="298">
        <v>219</v>
      </c>
      <c r="AQ109" s="47">
        <v>154</v>
      </c>
      <c r="AR109" s="307">
        <f t="shared" si="428"/>
        <v>222.54878048780486</v>
      </c>
      <c r="AS109" s="308">
        <f t="shared" si="429"/>
        <v>205.64634146341464</v>
      </c>
      <c r="AT109" s="308">
        <f t="shared" si="430"/>
        <v>252.29787234042553</v>
      </c>
      <c r="AU109" s="284">
        <f t="shared" si="431"/>
        <v>8.6230114595860581</v>
      </c>
      <c r="AV109" s="284">
        <f t="shared" si="432"/>
        <v>7.7561556329378289</v>
      </c>
      <c r="AW109" s="284">
        <f t="shared" si="433"/>
        <v>9.2948972466031972</v>
      </c>
      <c r="AX109" s="312">
        <f t="shared" si="434"/>
        <v>0.98942367332651671</v>
      </c>
      <c r="AY109" s="312">
        <f t="shared" si="435"/>
        <v>0.34874822553042151</v>
      </c>
      <c r="AZ109" s="312">
        <f t="shared" si="436"/>
        <v>2.0485204350089941</v>
      </c>
      <c r="BA109" s="315">
        <f t="shared" si="437"/>
        <v>-0.33958487776816337</v>
      </c>
      <c r="BB109" s="315">
        <f t="shared" si="438"/>
        <v>7.1201655558209449</v>
      </c>
      <c r="BC109" s="40">
        <f t="shared" si="439"/>
        <v>7.2712898494706231</v>
      </c>
      <c r="BD109" s="122">
        <f t="shared" si="440"/>
        <v>14.051870527523405</v>
      </c>
      <c r="BE109" s="287">
        <f t="shared" si="283"/>
        <v>4.6839568425078015</v>
      </c>
      <c r="BF109" s="112" t="str">
        <f t="shared" si="448"/>
        <v>Matt Moulson</v>
      </c>
      <c r="BG109" s="125"/>
      <c r="BH109" s="405">
        <f t="shared" si="449"/>
        <v>6</v>
      </c>
      <c r="BI109" s="65" t="str">
        <f t="shared" si="441"/>
        <v>Matt Moulson</v>
      </c>
      <c r="BJ109" s="114">
        <f t="shared" si="442"/>
        <v>7.2712898494706231</v>
      </c>
      <c r="BK109" s="235">
        <f t="shared" si="456"/>
        <v>10</v>
      </c>
      <c r="BL109" s="226" t="str">
        <f t="shared" ref="BL109:BM109" si="466">VLOOKUP(BK109,BH$100:BJ$114,2,FALSE)</f>
        <v>Derek Stepan</v>
      </c>
      <c r="BM109" s="177">
        <f t="shared" si="466"/>
        <v>1.5769544713178041</v>
      </c>
      <c r="BN109" s="81"/>
      <c r="BO109" s="83">
        <f t="shared" si="451"/>
        <v>7</v>
      </c>
      <c r="BP109" s="65" t="str">
        <f t="shared" si="443"/>
        <v>Matt Moulson</v>
      </c>
      <c r="BQ109" s="102">
        <f t="shared" si="444"/>
        <v>14.051870527523405</v>
      </c>
      <c r="BR109" s="235">
        <f t="shared" si="458"/>
        <v>10</v>
      </c>
      <c r="BS109" s="229" t="str">
        <f t="shared" si="452"/>
        <v>Jamie Benn</v>
      </c>
      <c r="BT109" s="180">
        <f t="shared" si="452"/>
        <v>3.5667055959137119</v>
      </c>
      <c r="BU109" s="84"/>
      <c r="BV109" s="203">
        <f t="shared" si="453"/>
        <v>7</v>
      </c>
      <c r="BW109" s="71" t="str">
        <f t="shared" si="445"/>
        <v>Matt Moulson</v>
      </c>
      <c r="BX109" s="73">
        <f t="shared" si="446"/>
        <v>4.6839568425078015</v>
      </c>
      <c r="BY109" s="235">
        <f t="shared" si="459"/>
        <v>10</v>
      </c>
      <c r="BZ109" s="192" t="str">
        <f t="shared" si="454"/>
        <v>Jamie Benn</v>
      </c>
      <c r="CA109" s="180">
        <f t="shared" si="455"/>
        <v>1.1889018653045706</v>
      </c>
      <c r="CB109" s="38"/>
      <c r="CC109" s="41"/>
      <c r="CD109" s="41"/>
      <c r="CE109" s="41"/>
      <c r="CF109" s="41"/>
      <c r="CG109" s="41"/>
      <c r="CH109" s="41"/>
      <c r="CI109" s="41"/>
      <c r="CJ109" s="41"/>
      <c r="CK109" s="41"/>
      <c r="CL109" s="41"/>
      <c r="CM109" s="41"/>
    </row>
    <row r="110" spans="1:91" ht="16.5" customHeight="1" x14ac:dyDescent="0.2">
      <c r="A110" s="427" t="s">
        <v>122</v>
      </c>
      <c r="B110" s="294">
        <v>80</v>
      </c>
      <c r="C110" s="295">
        <v>78</v>
      </c>
      <c r="D110" s="296">
        <v>38</v>
      </c>
      <c r="E110" s="297">
        <v>32</v>
      </c>
      <c r="F110" s="298">
        <v>26</v>
      </c>
      <c r="G110" s="47">
        <v>20</v>
      </c>
      <c r="H110" s="299">
        <f t="shared" si="401"/>
        <v>30.8</v>
      </c>
      <c r="I110" s="300">
        <f t="shared" si="402"/>
        <v>25.666666666666664</v>
      </c>
      <c r="J110" s="300">
        <f t="shared" si="403"/>
        <v>40.526315789473685</v>
      </c>
      <c r="K110" s="303">
        <f t="shared" si="404"/>
        <v>11.709857180936988</v>
      </c>
      <c r="L110" s="303">
        <f t="shared" si="405"/>
        <v>9.3439262699293515</v>
      </c>
      <c r="M110" s="303">
        <f t="shared" si="406"/>
        <v>14.097672252925118</v>
      </c>
      <c r="N110" s="54">
        <f t="shared" si="407"/>
        <v>4.0762693946774462</v>
      </c>
      <c r="O110" s="54">
        <f t="shared" si="408"/>
        <v>1.9365188625219441</v>
      </c>
      <c r="P110" s="54">
        <f t="shared" si="409"/>
        <v>6.8512954413309153</v>
      </c>
      <c r="Q110" s="298">
        <v>41</v>
      </c>
      <c r="R110" s="298">
        <v>35</v>
      </c>
      <c r="S110" s="47">
        <v>21</v>
      </c>
      <c r="T110" s="307">
        <f t="shared" si="410"/>
        <v>39.462499999999999</v>
      </c>
      <c r="U110" s="308">
        <f t="shared" si="411"/>
        <v>34.551282051282051</v>
      </c>
      <c r="V110" s="308">
        <f t="shared" si="412"/>
        <v>42.55263157894737</v>
      </c>
      <c r="W110" s="284">
        <f t="shared" si="413"/>
        <v>8.5452565392964441</v>
      </c>
      <c r="X110" s="284">
        <f t="shared" si="414"/>
        <v>7.5593179026459909</v>
      </c>
      <c r="Y110" s="284">
        <f t="shared" si="415"/>
        <v>8.4169557297346991</v>
      </c>
      <c r="Z110" s="312">
        <f t="shared" si="416"/>
        <v>0.91166875303690276</v>
      </c>
      <c r="AA110" s="312">
        <f t="shared" si="417"/>
        <v>0.15191049523858347</v>
      </c>
      <c r="AB110" s="312">
        <f t="shared" si="418"/>
        <v>1.170578918140496</v>
      </c>
      <c r="AC110" s="298">
        <v>28</v>
      </c>
      <c r="AD110" s="298">
        <v>24</v>
      </c>
      <c r="AE110" s="47">
        <v>14</v>
      </c>
      <c r="AF110" s="307">
        <f t="shared" si="419"/>
        <v>26.95</v>
      </c>
      <c r="AG110" s="308">
        <f t="shared" si="420"/>
        <v>23.692307692307693</v>
      </c>
      <c r="AH110" s="308">
        <f t="shared" si="421"/>
        <v>28.368421052631579</v>
      </c>
      <c r="AI110" s="284">
        <f t="shared" si="422"/>
        <v>11.539481197797627</v>
      </c>
      <c r="AJ110" s="284">
        <f t="shared" si="423"/>
        <v>10.415391917204341</v>
      </c>
      <c r="AK110" s="284">
        <f t="shared" si="424"/>
        <v>10.40754747796578</v>
      </c>
      <c r="AL110" s="312">
        <f t="shared" si="425"/>
        <v>3.9058934115380861</v>
      </c>
      <c r="AM110" s="312">
        <f t="shared" si="426"/>
        <v>3.0079845097969331</v>
      </c>
      <c r="AN110" s="312">
        <f t="shared" si="427"/>
        <v>3.1611706663715768</v>
      </c>
      <c r="AO110" s="298">
        <v>238</v>
      </c>
      <c r="AP110" s="298">
        <v>204</v>
      </c>
      <c r="AQ110" s="47">
        <v>119</v>
      </c>
      <c r="AR110" s="307">
        <f t="shared" si="428"/>
        <v>229.07500000000002</v>
      </c>
      <c r="AS110" s="308">
        <f t="shared" si="429"/>
        <v>201.38461538461539</v>
      </c>
      <c r="AT110" s="308">
        <f t="shared" si="430"/>
        <v>241.13157894736844</v>
      </c>
      <c r="AU110" s="284">
        <f t="shared" si="431"/>
        <v>8.875880361038055</v>
      </c>
      <c r="AV110" s="284">
        <f t="shared" si="432"/>
        <v>7.5954204090729425</v>
      </c>
      <c r="AW110" s="284">
        <f t="shared" si="433"/>
        <v>8.8835202153540145</v>
      </c>
      <c r="AX110" s="312">
        <f t="shared" si="434"/>
        <v>1.2422925747785136</v>
      </c>
      <c r="AY110" s="312">
        <f t="shared" si="435"/>
        <v>0.18801300166553503</v>
      </c>
      <c r="AZ110" s="312">
        <f t="shared" si="436"/>
        <v>1.6371434037598114</v>
      </c>
      <c r="BA110" s="315">
        <f t="shared" si="437"/>
        <v>10.136124134030949</v>
      </c>
      <c r="BB110" s="315">
        <f t="shared" si="438"/>
        <v>5.2844268692229956</v>
      </c>
      <c r="BC110" s="40">
        <f t="shared" si="439"/>
        <v>12.820188429602799</v>
      </c>
      <c r="BD110" s="122">
        <f t="shared" si="440"/>
        <v>28.240739432856742</v>
      </c>
      <c r="BE110" s="287">
        <f t="shared" si="283"/>
        <v>9.4135798109522479</v>
      </c>
      <c r="BF110" s="112" t="str">
        <f t="shared" si="448"/>
        <v>Thomas Vanek</v>
      </c>
      <c r="BG110" s="125"/>
      <c r="BH110" s="405">
        <f t="shared" si="449"/>
        <v>3</v>
      </c>
      <c r="BI110" s="65" t="str">
        <f t="shared" si="441"/>
        <v>Thomas Vanek</v>
      </c>
      <c r="BJ110" s="114">
        <f t="shared" si="442"/>
        <v>12.820188429602799</v>
      </c>
      <c r="BK110" s="235">
        <f t="shared" si="456"/>
        <v>11</v>
      </c>
      <c r="BL110" s="226" t="str">
        <f t="shared" ref="BL110:BM110" si="467">VLOOKUP(BK110,BH$100:BJ$114,2,FALSE)</f>
        <v>Jamie Benn</v>
      </c>
      <c r="BM110" s="177">
        <f t="shared" si="467"/>
        <v>1.1560732046389655</v>
      </c>
      <c r="BN110" s="81"/>
      <c r="BO110" s="83">
        <f t="shared" si="451"/>
        <v>3</v>
      </c>
      <c r="BP110" s="65" t="str">
        <f t="shared" si="443"/>
        <v>Thomas Vanek</v>
      </c>
      <c r="BQ110" s="102">
        <f t="shared" si="444"/>
        <v>28.240739432856742</v>
      </c>
      <c r="BR110" s="235">
        <f t="shared" si="458"/>
        <v>11</v>
      </c>
      <c r="BS110" s="229" t="str">
        <f t="shared" si="452"/>
        <v>Matt Duchene</v>
      </c>
      <c r="BT110" s="180">
        <f t="shared" si="452"/>
        <v>-3.0322772567026419</v>
      </c>
      <c r="BU110" s="84"/>
      <c r="BV110" s="203">
        <f t="shared" si="453"/>
        <v>3</v>
      </c>
      <c r="BW110" s="71" t="str">
        <f t="shared" si="445"/>
        <v>Thomas Vanek</v>
      </c>
      <c r="BX110" s="73">
        <f t="shared" si="446"/>
        <v>9.4135798109522479</v>
      </c>
      <c r="BY110" s="235">
        <f t="shared" si="459"/>
        <v>11</v>
      </c>
      <c r="BZ110" s="192" t="str">
        <f t="shared" si="454"/>
        <v>Matt Duchene</v>
      </c>
      <c r="CA110" s="180">
        <f t="shared" si="455"/>
        <v>-1.0107590855675472</v>
      </c>
      <c r="CB110" s="38"/>
      <c r="CC110" s="41"/>
      <c r="CD110" s="41"/>
      <c r="CE110" s="41"/>
      <c r="CF110" s="41"/>
      <c r="CG110" s="41"/>
      <c r="CH110" s="41"/>
      <c r="CI110" s="41"/>
      <c r="CJ110" s="41"/>
      <c r="CK110" s="41"/>
      <c r="CL110" s="41"/>
      <c r="CM110" s="41"/>
    </row>
    <row r="111" spans="1:91" ht="16.5" customHeight="1" x14ac:dyDescent="0.2">
      <c r="A111" s="427" t="s">
        <v>128</v>
      </c>
      <c r="B111" s="294">
        <v>65</v>
      </c>
      <c r="C111" s="295">
        <v>77</v>
      </c>
      <c r="D111" s="296">
        <v>44</v>
      </c>
      <c r="E111" s="297">
        <v>28</v>
      </c>
      <c r="F111" s="298">
        <v>21</v>
      </c>
      <c r="G111" s="47">
        <v>13</v>
      </c>
      <c r="H111" s="299">
        <f t="shared" si="401"/>
        <v>33.169230769230772</v>
      </c>
      <c r="I111" s="300">
        <f t="shared" si="402"/>
        <v>21</v>
      </c>
      <c r="J111" s="300">
        <f t="shared" si="403"/>
        <v>22.75</v>
      </c>
      <c r="K111" s="303">
        <f t="shared" si="404"/>
        <v>12.610615425624449</v>
      </c>
      <c r="L111" s="303">
        <f t="shared" si="405"/>
        <v>7.6450305844876523</v>
      </c>
      <c r="M111" s="303">
        <f t="shared" si="406"/>
        <v>7.9139205601647822</v>
      </c>
      <c r="N111" s="54">
        <f t="shared" si="407"/>
        <v>4.9770276393649073</v>
      </c>
      <c r="O111" s="54">
        <f t="shared" si="408"/>
        <v>0.23762317708024483</v>
      </c>
      <c r="P111" s="54">
        <f t="shared" si="409"/>
        <v>0.66754374857057908</v>
      </c>
      <c r="Q111" s="298">
        <v>26</v>
      </c>
      <c r="R111" s="298">
        <v>33</v>
      </c>
      <c r="S111" s="47">
        <v>31</v>
      </c>
      <c r="T111" s="307">
        <f t="shared" si="410"/>
        <v>30.8</v>
      </c>
      <c r="U111" s="308">
        <f t="shared" si="411"/>
        <v>33</v>
      </c>
      <c r="V111" s="308">
        <f t="shared" si="412"/>
        <v>54.25</v>
      </c>
      <c r="W111" s="284">
        <f t="shared" si="413"/>
        <v>6.6694685184752727</v>
      </c>
      <c r="X111" s="284">
        <f t="shared" si="414"/>
        <v>7.2199199559965797</v>
      </c>
      <c r="Y111" s="284">
        <f t="shared" si="415"/>
        <v>10.730707629466965</v>
      </c>
      <c r="Z111" s="312">
        <f t="shared" si="416"/>
        <v>-0.96411926778426871</v>
      </c>
      <c r="AA111" s="312">
        <f t="shared" si="417"/>
        <v>-0.18748745141082779</v>
      </c>
      <c r="AB111" s="312">
        <f t="shared" si="418"/>
        <v>3.4843308178727614</v>
      </c>
      <c r="AC111" s="298">
        <v>18</v>
      </c>
      <c r="AD111" s="298">
        <v>11</v>
      </c>
      <c r="AE111" s="47">
        <v>9</v>
      </c>
      <c r="AF111" s="307">
        <f t="shared" si="419"/>
        <v>21.323076923076925</v>
      </c>
      <c r="AG111" s="308">
        <f t="shared" si="420"/>
        <v>11</v>
      </c>
      <c r="AH111" s="308">
        <f t="shared" si="421"/>
        <v>15.750000000000002</v>
      </c>
      <c r="AI111" s="284">
        <f t="shared" si="422"/>
        <v>9.1301389696860351</v>
      </c>
      <c r="AJ111" s="284">
        <f t="shared" si="423"/>
        <v>4.8357176758448723</v>
      </c>
      <c r="AK111" s="284">
        <f t="shared" si="424"/>
        <v>5.7782162945848974</v>
      </c>
      <c r="AL111" s="312">
        <f t="shared" si="425"/>
        <v>1.4965511834264937</v>
      </c>
      <c r="AM111" s="312">
        <f t="shared" si="426"/>
        <v>-2.5716897315625351</v>
      </c>
      <c r="AN111" s="312">
        <f t="shared" si="427"/>
        <v>-1.4681605170093057</v>
      </c>
      <c r="AO111" s="298">
        <v>196</v>
      </c>
      <c r="AP111" s="298">
        <v>183</v>
      </c>
      <c r="AQ111" s="47">
        <v>150</v>
      </c>
      <c r="AR111" s="307">
        <f t="shared" si="428"/>
        <v>232.18461538461537</v>
      </c>
      <c r="AS111" s="308">
        <f t="shared" si="429"/>
        <v>182.99999999999997</v>
      </c>
      <c r="AT111" s="308">
        <f t="shared" si="430"/>
        <v>262.5</v>
      </c>
      <c r="AU111" s="284">
        <f t="shared" si="431"/>
        <v>8.9963674247625534</v>
      </c>
      <c r="AV111" s="284">
        <f t="shared" si="432"/>
        <v>6.9020264145089865</v>
      </c>
      <c r="AW111" s="284">
        <f t="shared" si="433"/>
        <v>9.670753481191344</v>
      </c>
      <c r="AX111" s="312">
        <f t="shared" si="434"/>
        <v>1.362779638503012</v>
      </c>
      <c r="AY111" s="312">
        <f t="shared" si="435"/>
        <v>-0.50538099289842098</v>
      </c>
      <c r="AZ111" s="312">
        <f t="shared" si="436"/>
        <v>2.4243766695971409</v>
      </c>
      <c r="BA111" s="315">
        <f t="shared" si="437"/>
        <v>6.8722391935101443</v>
      </c>
      <c r="BB111" s="315">
        <f t="shared" si="438"/>
        <v>-3.026934998791539</v>
      </c>
      <c r="BC111" s="40">
        <f t="shared" si="439"/>
        <v>5.1080907190311757</v>
      </c>
      <c r="BD111" s="122">
        <f t="shared" si="440"/>
        <v>8.953394913749781</v>
      </c>
      <c r="BE111" s="287">
        <f t="shared" si="283"/>
        <v>2.9844649712499272</v>
      </c>
      <c r="BF111" s="112" t="str">
        <f t="shared" si="448"/>
        <v>Alexander Semin</v>
      </c>
      <c r="BG111" s="125"/>
      <c r="BH111" s="405">
        <f t="shared" si="449"/>
        <v>8</v>
      </c>
      <c r="BI111" s="65" t="str">
        <f t="shared" si="441"/>
        <v>Alexander Semin</v>
      </c>
      <c r="BJ111" s="114">
        <f t="shared" si="442"/>
        <v>5.1080907190311757</v>
      </c>
      <c r="BK111" s="235">
        <f t="shared" si="456"/>
        <v>12</v>
      </c>
      <c r="BL111" s="226" t="str">
        <f t="shared" ref="BL111:BM111" si="468">VLOOKUP(BK111,BH$100:BJ$114,2,FALSE)</f>
        <v>Mikko Koivu</v>
      </c>
      <c r="BM111" s="177">
        <f t="shared" si="468"/>
        <v>0.55917247323129171</v>
      </c>
      <c r="BN111" s="81"/>
      <c r="BO111" s="83">
        <f t="shared" si="451"/>
        <v>8</v>
      </c>
      <c r="BP111" s="65" t="str">
        <f t="shared" si="443"/>
        <v>Alexander Semin</v>
      </c>
      <c r="BQ111" s="102">
        <f t="shared" si="444"/>
        <v>8.953394913749781</v>
      </c>
      <c r="BR111" s="235">
        <f t="shared" si="458"/>
        <v>12</v>
      </c>
      <c r="BS111" s="229" t="str">
        <f t="shared" si="452"/>
        <v>Derek Stepan</v>
      </c>
      <c r="BT111" s="180">
        <f t="shared" si="452"/>
        <v>-10.762472476169386</v>
      </c>
      <c r="BU111" s="84"/>
      <c r="BV111" s="203">
        <f t="shared" si="453"/>
        <v>8</v>
      </c>
      <c r="BW111" s="71" t="str">
        <f t="shared" si="445"/>
        <v>Alexander Semin</v>
      </c>
      <c r="BX111" s="73">
        <f t="shared" si="446"/>
        <v>2.9844649712499272</v>
      </c>
      <c r="BY111" s="235">
        <f t="shared" si="459"/>
        <v>12</v>
      </c>
      <c r="BZ111" s="192" t="str">
        <f t="shared" si="454"/>
        <v>Derek Stepan</v>
      </c>
      <c r="CA111" s="180">
        <f t="shared" si="455"/>
        <v>-3.587490825389795</v>
      </c>
      <c r="CB111" s="38"/>
      <c r="CC111" s="41"/>
      <c r="CD111" s="41"/>
      <c r="CE111" s="41"/>
      <c r="CF111" s="41"/>
      <c r="CG111" s="41"/>
      <c r="CH111" s="41"/>
      <c r="CI111" s="41"/>
      <c r="CJ111" s="41"/>
      <c r="CK111" s="41"/>
      <c r="CL111" s="41"/>
      <c r="CM111" s="41"/>
    </row>
    <row r="112" spans="1:91" ht="16.5" customHeight="1" x14ac:dyDescent="0.2">
      <c r="A112" s="427" t="s">
        <v>130</v>
      </c>
      <c r="B112" s="294">
        <v>80</v>
      </c>
      <c r="C112" s="295">
        <v>58</v>
      </c>
      <c r="D112" s="296">
        <v>47</v>
      </c>
      <c r="E112" s="297">
        <v>27</v>
      </c>
      <c r="F112" s="298">
        <v>14</v>
      </c>
      <c r="G112" s="47">
        <v>17</v>
      </c>
      <c r="H112" s="299">
        <f t="shared" si="401"/>
        <v>25.987500000000001</v>
      </c>
      <c r="I112" s="300">
        <f t="shared" si="402"/>
        <v>18.586206896551726</v>
      </c>
      <c r="J112" s="300">
        <f t="shared" si="403"/>
        <v>27.851063829787236</v>
      </c>
      <c r="K112" s="303">
        <f t="shared" si="404"/>
        <v>9.8801919964155829</v>
      </c>
      <c r="L112" s="303">
        <f t="shared" si="405"/>
        <v>6.7662914368453944</v>
      </c>
      <c r="M112" s="303">
        <f t="shared" si="406"/>
        <v>9.6884002929676889</v>
      </c>
      <c r="N112" s="54">
        <f t="shared" si="407"/>
        <v>2.2466042101560415</v>
      </c>
      <c r="O112" s="54">
        <f t="shared" si="408"/>
        <v>-0.64111597056201308</v>
      </c>
      <c r="P112" s="54">
        <f t="shared" si="409"/>
        <v>2.4420234813734858</v>
      </c>
      <c r="Q112" s="298">
        <v>40</v>
      </c>
      <c r="R112" s="298">
        <v>14</v>
      </c>
      <c r="S112" s="47">
        <v>26</v>
      </c>
      <c r="T112" s="307">
        <f t="shared" si="410"/>
        <v>38.5</v>
      </c>
      <c r="U112" s="308">
        <f t="shared" si="411"/>
        <v>18.586206896551726</v>
      </c>
      <c r="V112" s="308">
        <f t="shared" si="412"/>
        <v>42.595744680851062</v>
      </c>
      <c r="W112" s="284">
        <f t="shared" si="413"/>
        <v>8.3368356480940911</v>
      </c>
      <c r="X112" s="284">
        <f t="shared" si="414"/>
        <v>4.0663916993543952</v>
      </c>
      <c r="Y112" s="284">
        <f t="shared" si="415"/>
        <v>8.4254835470900513</v>
      </c>
      <c r="Z112" s="312">
        <f t="shared" si="416"/>
        <v>0.70324786183454968</v>
      </c>
      <c r="AA112" s="312">
        <f t="shared" si="417"/>
        <v>-3.3410157080530123</v>
      </c>
      <c r="AB112" s="312">
        <f t="shared" si="418"/>
        <v>1.1791067354958482</v>
      </c>
      <c r="AC112" s="298">
        <v>15</v>
      </c>
      <c r="AD112" s="298">
        <v>9</v>
      </c>
      <c r="AE112" s="47">
        <v>9</v>
      </c>
      <c r="AF112" s="307">
        <f t="shared" si="419"/>
        <v>14.4375</v>
      </c>
      <c r="AG112" s="308">
        <f t="shared" si="420"/>
        <v>11.948275862068966</v>
      </c>
      <c r="AH112" s="308">
        <f t="shared" si="421"/>
        <v>14.74468085106383</v>
      </c>
      <c r="AI112" s="284">
        <f t="shared" si="422"/>
        <v>6.1818649273915858</v>
      </c>
      <c r="AJ112" s="284">
        <f t="shared" si="423"/>
        <v>5.2525898892797747</v>
      </c>
      <c r="AK112" s="284">
        <f t="shared" si="424"/>
        <v>5.4093939779092652</v>
      </c>
      <c r="AL112" s="312">
        <f t="shared" si="425"/>
        <v>-1.4517228588679556</v>
      </c>
      <c r="AM112" s="312">
        <f t="shared" si="426"/>
        <v>-2.1548175181276328</v>
      </c>
      <c r="AN112" s="312">
        <f t="shared" si="427"/>
        <v>-1.8369828336849379</v>
      </c>
      <c r="AO112" s="298">
        <v>202</v>
      </c>
      <c r="AP112" s="298">
        <v>132</v>
      </c>
      <c r="AQ112" s="47">
        <v>132</v>
      </c>
      <c r="AR112" s="307">
        <f t="shared" si="428"/>
        <v>194.42499999999998</v>
      </c>
      <c r="AS112" s="308">
        <f t="shared" si="429"/>
        <v>175.24137931034483</v>
      </c>
      <c r="AT112" s="308">
        <f t="shared" si="430"/>
        <v>216.25531914893617</v>
      </c>
      <c r="AU112" s="284">
        <f t="shared" si="431"/>
        <v>7.5333102223936423</v>
      </c>
      <c r="AV112" s="284">
        <f t="shared" si="432"/>
        <v>6.6094023437977532</v>
      </c>
      <c r="AW112" s="284">
        <f t="shared" si="433"/>
        <v>7.9670547828027409</v>
      </c>
      <c r="AX112" s="312">
        <f t="shared" si="434"/>
        <v>-0.10027756386589903</v>
      </c>
      <c r="AY112" s="312">
        <f t="shared" si="435"/>
        <v>-0.79800506360965429</v>
      </c>
      <c r="AZ112" s="312">
        <f t="shared" si="436"/>
        <v>0.72067797120853783</v>
      </c>
      <c r="BA112" s="315">
        <f t="shared" si="437"/>
        <v>1.3978516492567366</v>
      </c>
      <c r="BB112" s="315">
        <f t="shared" si="438"/>
        <v>-6.9349542603523124</v>
      </c>
      <c r="BC112" s="40">
        <f t="shared" si="439"/>
        <v>2.504825354392934</v>
      </c>
      <c r="BD112" s="122">
        <f t="shared" si="440"/>
        <v>-3.0322772567026419</v>
      </c>
      <c r="BE112" s="287">
        <f t="shared" si="283"/>
        <v>-1.0107590855675472</v>
      </c>
      <c r="BF112" s="112" t="str">
        <f t="shared" si="448"/>
        <v>Matt Duchene</v>
      </c>
      <c r="BG112" s="125"/>
      <c r="BH112" s="405">
        <f t="shared" si="449"/>
        <v>9</v>
      </c>
      <c r="BI112" s="65" t="str">
        <f t="shared" si="441"/>
        <v>Matt Duchene</v>
      </c>
      <c r="BJ112" s="114">
        <f t="shared" si="442"/>
        <v>2.504825354392934</v>
      </c>
      <c r="BK112" s="235">
        <f t="shared" si="456"/>
        <v>13</v>
      </c>
      <c r="BL112" s="226" t="str">
        <f t="shared" ref="BL112:BM112" si="469">VLOOKUP(BK112,BH$100:BJ$114,2,FALSE)</f>
        <v>Blake Wheeler</v>
      </c>
      <c r="BM112" s="177">
        <f t="shared" si="469"/>
        <v>0.34127778834835887</v>
      </c>
      <c r="BN112" s="81"/>
      <c r="BO112" s="83">
        <f t="shared" si="451"/>
        <v>11</v>
      </c>
      <c r="BP112" s="65" t="str">
        <f t="shared" si="443"/>
        <v>Matt Duchene</v>
      </c>
      <c r="BQ112" s="102">
        <f t="shared" si="444"/>
        <v>-3.0322772567026419</v>
      </c>
      <c r="BR112" s="235">
        <f t="shared" si="458"/>
        <v>13</v>
      </c>
      <c r="BS112" s="229" t="str">
        <f t="shared" si="452"/>
        <v>David Krejci</v>
      </c>
      <c r="BT112" s="180">
        <f t="shared" si="452"/>
        <v>-12.166862982941771</v>
      </c>
      <c r="BU112" s="84"/>
      <c r="BV112" s="203">
        <f t="shared" si="453"/>
        <v>11</v>
      </c>
      <c r="BW112" s="71" t="str">
        <f t="shared" si="445"/>
        <v>Matt Duchene</v>
      </c>
      <c r="BX112" s="73">
        <f t="shared" si="446"/>
        <v>-1.0107590855675472</v>
      </c>
      <c r="BY112" s="235">
        <f t="shared" si="459"/>
        <v>13</v>
      </c>
      <c r="BZ112" s="192" t="str">
        <f t="shared" si="454"/>
        <v>David Krejci</v>
      </c>
      <c r="CA112" s="180">
        <f t="shared" si="455"/>
        <v>-4.0556209943139239</v>
      </c>
      <c r="CB112" s="38"/>
      <c r="CC112" s="41"/>
      <c r="CD112" s="41"/>
      <c r="CE112" s="41"/>
      <c r="CF112" s="41"/>
      <c r="CG112" s="41"/>
      <c r="CH112" s="41"/>
      <c r="CI112" s="41"/>
      <c r="CJ112" s="41"/>
      <c r="CK112" s="41"/>
      <c r="CL112" s="41"/>
      <c r="CM112" s="41"/>
    </row>
    <row r="113" spans="1:91" ht="16.5" customHeight="1" x14ac:dyDescent="0.2">
      <c r="A113" s="427" t="s">
        <v>132</v>
      </c>
      <c r="B113" s="294">
        <v>81</v>
      </c>
      <c r="C113" s="295">
        <v>80</v>
      </c>
      <c r="D113" s="296">
        <v>48</v>
      </c>
      <c r="E113" s="297">
        <v>18</v>
      </c>
      <c r="F113" s="298">
        <v>17</v>
      </c>
      <c r="G113" s="47">
        <v>19</v>
      </c>
      <c r="H113" s="299">
        <f t="shared" si="401"/>
        <v>17.111111111111111</v>
      </c>
      <c r="I113" s="300">
        <f t="shared" si="402"/>
        <v>16.362500000000001</v>
      </c>
      <c r="J113" s="300">
        <f t="shared" si="403"/>
        <v>30.479166666666664</v>
      </c>
      <c r="K113" s="303">
        <f t="shared" si="404"/>
        <v>6.5054762116316596</v>
      </c>
      <c r="L113" s="303">
        <f t="shared" si="405"/>
        <v>5.9567529970799633</v>
      </c>
      <c r="M113" s="303">
        <f t="shared" si="406"/>
        <v>10.602624340220764</v>
      </c>
      <c r="N113" s="54">
        <f t="shared" si="407"/>
        <v>-1.1281115746278818</v>
      </c>
      <c r="O113" s="54">
        <f t="shared" si="408"/>
        <v>-1.4506544103274441</v>
      </c>
      <c r="P113" s="54">
        <f t="shared" si="409"/>
        <v>3.3562475286265609</v>
      </c>
      <c r="Q113" s="298">
        <v>26</v>
      </c>
      <c r="R113" s="298">
        <v>47</v>
      </c>
      <c r="S113" s="47">
        <v>22</v>
      </c>
      <c r="T113" s="307">
        <f t="shared" si="410"/>
        <v>24.716049382716047</v>
      </c>
      <c r="U113" s="308">
        <f t="shared" si="411"/>
        <v>45.237500000000004</v>
      </c>
      <c r="V113" s="308">
        <f t="shared" si="412"/>
        <v>35.291666666666664</v>
      </c>
      <c r="W113" s="284">
        <f t="shared" si="413"/>
        <v>5.3520426382826258</v>
      </c>
      <c r="X113" s="284">
        <f t="shared" si="414"/>
        <v>9.8973069396786446</v>
      </c>
      <c r="Y113" s="284">
        <f t="shared" si="415"/>
        <v>6.9807291568037764</v>
      </c>
      <c r="Z113" s="312">
        <f t="shared" si="416"/>
        <v>-2.2815451479769155</v>
      </c>
      <c r="AA113" s="312">
        <f t="shared" si="417"/>
        <v>2.4898995322712372</v>
      </c>
      <c r="AB113" s="312">
        <f t="shared" si="418"/>
        <v>-0.26564765479042673</v>
      </c>
      <c r="AC113" s="298">
        <v>5</v>
      </c>
      <c r="AD113" s="298">
        <v>8</v>
      </c>
      <c r="AE113" s="47">
        <v>7</v>
      </c>
      <c r="AF113" s="307">
        <f t="shared" si="419"/>
        <v>4.7530864197530862</v>
      </c>
      <c r="AG113" s="308">
        <f t="shared" si="420"/>
        <v>7.7</v>
      </c>
      <c r="AH113" s="308">
        <f t="shared" si="421"/>
        <v>11.229166666666668</v>
      </c>
      <c r="AI113" s="284">
        <f t="shared" si="422"/>
        <v>2.0351818691001107</v>
      </c>
      <c r="AJ113" s="284">
        <f t="shared" si="423"/>
        <v>3.3850023730914103</v>
      </c>
      <c r="AK113" s="284">
        <f t="shared" si="424"/>
        <v>4.1196542100281208</v>
      </c>
      <c r="AL113" s="312">
        <f t="shared" si="425"/>
        <v>-5.5984059171594307</v>
      </c>
      <c r="AM113" s="312">
        <f t="shared" si="426"/>
        <v>-4.0224050343159972</v>
      </c>
      <c r="AN113" s="312">
        <f t="shared" si="427"/>
        <v>-3.1267226015660823</v>
      </c>
      <c r="AO113" s="298">
        <v>179</v>
      </c>
      <c r="AP113" s="298">
        <v>208</v>
      </c>
      <c r="AQ113" s="47">
        <v>129</v>
      </c>
      <c r="AR113" s="307">
        <f t="shared" si="428"/>
        <v>170.16049382716051</v>
      </c>
      <c r="AS113" s="308">
        <f t="shared" si="429"/>
        <v>200.20000000000002</v>
      </c>
      <c r="AT113" s="308">
        <f t="shared" si="430"/>
        <v>206.9375</v>
      </c>
      <c r="AU113" s="284">
        <f t="shared" si="431"/>
        <v>6.5931427933429276</v>
      </c>
      <c r="AV113" s="284">
        <f t="shared" si="432"/>
        <v>7.5507414654901606</v>
      </c>
      <c r="AW113" s="284">
        <f t="shared" si="433"/>
        <v>7.62377732767251</v>
      </c>
      <c r="AX113" s="312">
        <f t="shared" si="434"/>
        <v>-1.0404449929166137</v>
      </c>
      <c r="AY113" s="312">
        <f t="shared" si="435"/>
        <v>0.14333405808275312</v>
      </c>
      <c r="AZ113" s="312">
        <f t="shared" si="436"/>
        <v>0.37740051607830694</v>
      </c>
      <c r="BA113" s="315">
        <f t="shared" si="437"/>
        <v>-10.048507632680842</v>
      </c>
      <c r="BB113" s="315">
        <f t="shared" si="438"/>
        <v>-2.839825854289451</v>
      </c>
      <c r="BC113" s="40">
        <f t="shared" si="439"/>
        <v>0.34127778834835887</v>
      </c>
      <c r="BD113" s="122">
        <f t="shared" si="440"/>
        <v>-12.547055698621934</v>
      </c>
      <c r="BE113" s="287">
        <f t="shared" si="283"/>
        <v>-4.1823518995406443</v>
      </c>
      <c r="BF113" s="112" t="str">
        <f t="shared" si="448"/>
        <v>Blake Wheeler</v>
      </c>
      <c r="BG113" s="125"/>
      <c r="BH113" s="405">
        <f t="shared" si="449"/>
        <v>13</v>
      </c>
      <c r="BI113" s="65" t="str">
        <f t="shared" si="441"/>
        <v>Blake Wheeler</v>
      </c>
      <c r="BJ113" s="114">
        <f t="shared" si="442"/>
        <v>0.34127778834835887</v>
      </c>
      <c r="BK113" s="235">
        <f t="shared" si="456"/>
        <v>14</v>
      </c>
      <c r="BL113" s="226" t="str">
        <f t="shared" ref="BL113:BM113" si="470">VLOOKUP(BK113,BH$100:BJ$114,2,FALSE)</f>
        <v>Tyler Seguin</v>
      </c>
      <c r="BM113" s="177">
        <f t="shared" si="470"/>
        <v>-1.9340084766181667</v>
      </c>
      <c r="BN113" s="81"/>
      <c r="BO113" s="83">
        <f t="shared" si="451"/>
        <v>14</v>
      </c>
      <c r="BP113" s="65" t="str">
        <f t="shared" si="443"/>
        <v>Blake Wheeler</v>
      </c>
      <c r="BQ113" s="102">
        <f t="shared" si="444"/>
        <v>-12.547055698621934</v>
      </c>
      <c r="BR113" s="235">
        <f t="shared" si="458"/>
        <v>14</v>
      </c>
      <c r="BS113" s="229" t="str">
        <f t="shared" si="452"/>
        <v>Blake Wheeler</v>
      </c>
      <c r="BT113" s="180">
        <f t="shared" si="452"/>
        <v>-12.547055698621934</v>
      </c>
      <c r="BU113" s="84"/>
      <c r="BV113" s="203">
        <f t="shared" si="453"/>
        <v>14</v>
      </c>
      <c r="BW113" s="71" t="str">
        <f t="shared" si="445"/>
        <v>Blake Wheeler</v>
      </c>
      <c r="BX113" s="73">
        <f t="shared" si="446"/>
        <v>-4.1823518995406443</v>
      </c>
      <c r="BY113" s="235">
        <f t="shared" si="459"/>
        <v>14</v>
      </c>
      <c r="BZ113" s="192" t="str">
        <f t="shared" si="454"/>
        <v>Blake Wheeler</v>
      </c>
      <c r="CA113" s="180">
        <f t="shared" si="455"/>
        <v>-4.1823518995406443</v>
      </c>
      <c r="CB113" s="38"/>
      <c r="CC113" s="41"/>
      <c r="CD113" s="41"/>
      <c r="CE113" s="41"/>
      <c r="CF113" s="41"/>
      <c r="CG113" s="41"/>
      <c r="CH113" s="41"/>
      <c r="CI113" s="41"/>
      <c r="CJ113" s="41"/>
      <c r="CK113" s="41"/>
      <c r="CL113" s="41"/>
      <c r="CM113" s="41"/>
    </row>
    <row r="114" spans="1:91" ht="16.5" customHeight="1" x14ac:dyDescent="0.2">
      <c r="A114" s="428" t="s">
        <v>131</v>
      </c>
      <c r="B114" s="132">
        <v>82</v>
      </c>
      <c r="C114" s="133">
        <v>82</v>
      </c>
      <c r="D114" s="134">
        <v>48</v>
      </c>
      <c r="E114" s="135">
        <v>21</v>
      </c>
      <c r="F114" s="136">
        <v>17</v>
      </c>
      <c r="G114" s="137">
        <v>18</v>
      </c>
      <c r="H114" s="138">
        <f t="shared" si="401"/>
        <v>19.719512195121951</v>
      </c>
      <c r="I114" s="139">
        <f t="shared" si="402"/>
        <v>15.963414634146341</v>
      </c>
      <c r="J114" s="140">
        <f t="shared" si="403"/>
        <v>28.875</v>
      </c>
      <c r="K114" s="75">
        <f t="shared" si="404"/>
        <v>7.4971646585267298</v>
      </c>
      <c r="L114" s="75">
        <f t="shared" si="405"/>
        <v>5.8114663386145979</v>
      </c>
      <c r="M114" s="75">
        <f t="shared" si="406"/>
        <v>10.044591480209148</v>
      </c>
      <c r="N114" s="76">
        <f t="shared" si="407"/>
        <v>-0.13642312773281162</v>
      </c>
      <c r="O114" s="76">
        <f t="shared" si="408"/>
        <v>-1.5959410687928095</v>
      </c>
      <c r="P114" s="76">
        <f t="shared" si="409"/>
        <v>2.7982146686149445</v>
      </c>
      <c r="Q114" s="136">
        <v>24</v>
      </c>
      <c r="R114" s="143">
        <v>34</v>
      </c>
      <c r="S114" s="144">
        <v>26</v>
      </c>
      <c r="T114" s="141">
        <f t="shared" si="410"/>
        <v>22.536585365853657</v>
      </c>
      <c r="U114" s="142">
        <f t="shared" si="411"/>
        <v>31.926829268292682</v>
      </c>
      <c r="V114" s="142">
        <f t="shared" si="412"/>
        <v>41.708333333333329</v>
      </c>
      <c r="W114" s="77">
        <f t="shared" si="413"/>
        <v>4.8800989159575163</v>
      </c>
      <c r="X114" s="77">
        <f t="shared" si="414"/>
        <v>6.985125811086121</v>
      </c>
      <c r="Y114" s="77">
        <f t="shared" si="415"/>
        <v>8.2499526398590088</v>
      </c>
      <c r="Z114" s="78">
        <f t="shared" si="416"/>
        <v>-2.753488870302025</v>
      </c>
      <c r="AA114" s="78">
        <f t="shared" si="417"/>
        <v>-0.42228159632128648</v>
      </c>
      <c r="AB114" s="78">
        <f t="shared" si="418"/>
        <v>1.0035758282648057</v>
      </c>
      <c r="AC114" s="136">
        <v>10</v>
      </c>
      <c r="AD114" s="143">
        <v>16</v>
      </c>
      <c r="AE114" s="144">
        <v>10</v>
      </c>
      <c r="AF114" s="141">
        <f t="shared" si="419"/>
        <v>9.3902439024390247</v>
      </c>
      <c r="AG114" s="142">
        <f t="shared" si="420"/>
        <v>15.02439024390244</v>
      </c>
      <c r="AH114" s="142">
        <f t="shared" si="421"/>
        <v>16.041666666666668</v>
      </c>
      <c r="AI114" s="77">
        <f t="shared" si="422"/>
        <v>4.0207251560270478</v>
      </c>
      <c r="AJ114" s="77">
        <f t="shared" si="423"/>
        <v>6.6048826792027517</v>
      </c>
      <c r="AK114" s="77">
        <f t="shared" si="424"/>
        <v>5.8852203000401735</v>
      </c>
      <c r="AL114" s="78">
        <f t="shared" si="425"/>
        <v>-3.6128626302324935</v>
      </c>
      <c r="AM114" s="78">
        <f t="shared" si="426"/>
        <v>-0.8025247282046557</v>
      </c>
      <c r="AN114" s="78">
        <f t="shared" si="427"/>
        <v>-1.3611565115540296</v>
      </c>
      <c r="AO114" s="136">
        <v>166</v>
      </c>
      <c r="AP114" s="143">
        <v>169</v>
      </c>
      <c r="AQ114" s="144">
        <v>108</v>
      </c>
      <c r="AR114" s="141">
        <f t="shared" si="428"/>
        <v>155.8780487804878</v>
      </c>
      <c r="AS114" s="145">
        <f t="shared" si="429"/>
        <v>158.69512195121951</v>
      </c>
      <c r="AT114" s="142">
        <f t="shared" si="430"/>
        <v>173.25</v>
      </c>
      <c r="AU114" s="77">
        <f t="shared" si="431"/>
        <v>6.0397464231699818</v>
      </c>
      <c r="AV114" s="77">
        <f t="shared" si="432"/>
        <v>5.9853438445958584</v>
      </c>
      <c r="AW114" s="77">
        <f t="shared" si="433"/>
        <v>6.3826972975862866</v>
      </c>
      <c r="AX114" s="78">
        <f t="shared" si="434"/>
        <v>-1.5938413630895596</v>
      </c>
      <c r="AY114" s="78">
        <f t="shared" si="435"/>
        <v>-1.422063562811549</v>
      </c>
      <c r="AZ114" s="78">
        <f t="shared" si="436"/>
        <v>-0.86367951400791654</v>
      </c>
      <c r="BA114" s="146">
        <f t="shared" si="437"/>
        <v>-8.0966159913568898</v>
      </c>
      <c r="BB114" s="147">
        <f t="shared" si="438"/>
        <v>-4.2428109561303007</v>
      </c>
      <c r="BC114" s="148">
        <f t="shared" si="439"/>
        <v>1.5769544713178041</v>
      </c>
      <c r="BD114" s="149">
        <f t="shared" si="440"/>
        <v>-10.762472476169386</v>
      </c>
      <c r="BE114" s="287">
        <f t="shared" si="283"/>
        <v>-3.587490825389795</v>
      </c>
      <c r="BF114" s="112" t="str">
        <f t="shared" si="448"/>
        <v>Derek Stepan</v>
      </c>
      <c r="BG114" s="125"/>
      <c r="BH114" s="405">
        <f t="shared" si="449"/>
        <v>10</v>
      </c>
      <c r="BI114" s="65" t="str">
        <f t="shared" si="441"/>
        <v>Derek Stepan</v>
      </c>
      <c r="BJ114" s="114">
        <f t="shared" si="442"/>
        <v>1.5769544713178041</v>
      </c>
      <c r="BK114" s="235">
        <f t="shared" si="456"/>
        <v>15</v>
      </c>
      <c r="BL114" s="226" t="str">
        <f t="shared" ref="BL114:BM114" si="471">VLOOKUP(BK114,BH$100:BJ$114,2,FALSE)</f>
        <v>David Krejci</v>
      </c>
      <c r="BM114" s="177">
        <f t="shared" si="471"/>
        <v>-6.0126772213327477</v>
      </c>
      <c r="BN114" s="81"/>
      <c r="BO114" s="83">
        <f t="shared" si="451"/>
        <v>12</v>
      </c>
      <c r="BP114" s="65" t="str">
        <f t="shared" si="443"/>
        <v>Derek Stepan</v>
      </c>
      <c r="BQ114" s="102">
        <f t="shared" si="444"/>
        <v>-10.762472476169386</v>
      </c>
      <c r="BR114" s="235">
        <f t="shared" si="458"/>
        <v>15</v>
      </c>
      <c r="BS114" s="229" t="str">
        <f t="shared" si="452"/>
        <v>Tyler Seguin</v>
      </c>
      <c r="BT114" s="180">
        <f t="shared" si="452"/>
        <v>-15.765213499166482</v>
      </c>
      <c r="BU114" s="84"/>
      <c r="BV114" s="203">
        <f t="shared" si="453"/>
        <v>12</v>
      </c>
      <c r="BW114" s="71" t="str">
        <f t="shared" si="445"/>
        <v>Derek Stepan</v>
      </c>
      <c r="BX114" s="73">
        <f t="shared" si="446"/>
        <v>-3.587490825389795</v>
      </c>
      <c r="BY114" s="235">
        <f t="shared" si="459"/>
        <v>15</v>
      </c>
      <c r="BZ114" s="192" t="str">
        <f t="shared" si="454"/>
        <v>Tyler Seguin</v>
      </c>
      <c r="CA114" s="180">
        <f t="shared" si="455"/>
        <v>-5.2550711663888272</v>
      </c>
      <c r="CB114" s="38"/>
      <c r="CC114" s="41"/>
      <c r="CD114" s="41"/>
      <c r="CE114" s="41"/>
      <c r="CF114" s="41"/>
      <c r="CG114" s="41"/>
      <c r="CH114" s="41"/>
      <c r="CI114" s="41"/>
      <c r="CJ114" s="41"/>
      <c r="CK114" s="41"/>
      <c r="CL114" s="41"/>
      <c r="CM114" s="41"/>
    </row>
    <row r="115" spans="1:91" ht="16.5" customHeight="1" x14ac:dyDescent="0.2">
      <c r="A115" s="429" t="s">
        <v>133</v>
      </c>
      <c r="B115" s="151">
        <v>82</v>
      </c>
      <c r="C115" s="152">
        <v>82</v>
      </c>
      <c r="D115" s="153">
        <v>44</v>
      </c>
      <c r="E115" s="154">
        <v>5</v>
      </c>
      <c r="F115" s="155">
        <v>12</v>
      </c>
      <c r="G115" s="156">
        <v>5</v>
      </c>
      <c r="H115" s="44">
        <f t="shared" si="401"/>
        <v>4.6951219512195124</v>
      </c>
      <c r="I115" s="157">
        <f t="shared" si="402"/>
        <v>11.268292682926829</v>
      </c>
      <c r="J115" s="158">
        <f t="shared" si="403"/>
        <v>8.75</v>
      </c>
      <c r="K115" s="159">
        <f t="shared" si="404"/>
        <v>1.7850392044111263</v>
      </c>
      <c r="L115" s="159">
        <f t="shared" si="405"/>
        <v>4.102211533139716</v>
      </c>
      <c r="M115" s="159">
        <f t="shared" si="406"/>
        <v>3.043815600063378</v>
      </c>
      <c r="N115" s="160">
        <f t="shared" si="407"/>
        <v>-5.8485485818484149</v>
      </c>
      <c r="O115" s="160">
        <f t="shared" si="408"/>
        <v>-3.3051958742676915</v>
      </c>
      <c r="P115" s="160">
        <f t="shared" si="409"/>
        <v>-4.2025612115308251</v>
      </c>
      <c r="Q115" s="155">
        <v>37</v>
      </c>
      <c r="R115" s="165">
        <v>26</v>
      </c>
      <c r="S115" s="166">
        <v>14</v>
      </c>
      <c r="T115" s="161">
        <f t="shared" si="410"/>
        <v>34.743902439024389</v>
      </c>
      <c r="U115" s="162">
        <f t="shared" si="411"/>
        <v>24.414634146341463</v>
      </c>
      <c r="V115" s="162">
        <f t="shared" si="412"/>
        <v>24.5</v>
      </c>
      <c r="W115" s="163">
        <f t="shared" si="413"/>
        <v>7.5234858287678383</v>
      </c>
      <c r="X115" s="163">
        <f t="shared" si="414"/>
        <v>5.3415667967129163</v>
      </c>
      <c r="Y115" s="163">
        <f t="shared" si="415"/>
        <v>4.8461260262108867</v>
      </c>
      <c r="Z115" s="164">
        <f t="shared" si="416"/>
        <v>-0.11010195749170304</v>
      </c>
      <c r="AA115" s="164">
        <f t="shared" si="417"/>
        <v>-2.0658406106944911</v>
      </c>
      <c r="AB115" s="164">
        <f t="shared" si="418"/>
        <v>-2.4002507853833164</v>
      </c>
      <c r="AC115" s="155">
        <v>28</v>
      </c>
      <c r="AD115" s="165">
        <v>17</v>
      </c>
      <c r="AE115" s="166">
        <v>8</v>
      </c>
      <c r="AF115" s="161">
        <f t="shared" si="419"/>
        <v>26.292682926829269</v>
      </c>
      <c r="AG115" s="162">
        <f t="shared" si="420"/>
        <v>15.963414634146341</v>
      </c>
      <c r="AH115" s="162">
        <f t="shared" si="421"/>
        <v>14</v>
      </c>
      <c r="AI115" s="163">
        <f t="shared" si="422"/>
        <v>11.258030436875734</v>
      </c>
      <c r="AJ115" s="163">
        <f t="shared" si="423"/>
        <v>7.0176878466529233</v>
      </c>
      <c r="AK115" s="163">
        <f t="shared" si="424"/>
        <v>5.1361922618532416</v>
      </c>
      <c r="AL115" s="164">
        <f t="shared" si="425"/>
        <v>3.6244426506161922</v>
      </c>
      <c r="AM115" s="164">
        <f t="shared" si="426"/>
        <v>-0.38971956075448411</v>
      </c>
      <c r="AN115" s="164">
        <f t="shared" si="427"/>
        <v>-2.1101845497409615</v>
      </c>
      <c r="AO115" s="155">
        <v>153</v>
      </c>
      <c r="AP115" s="165">
        <v>176</v>
      </c>
      <c r="AQ115" s="166">
        <v>96</v>
      </c>
      <c r="AR115" s="161">
        <f t="shared" si="428"/>
        <v>143.67073170731709</v>
      </c>
      <c r="AS115" s="167">
        <f t="shared" si="429"/>
        <v>165.26829268292684</v>
      </c>
      <c r="AT115" s="162">
        <f t="shared" si="430"/>
        <v>168</v>
      </c>
      <c r="AU115" s="163">
        <f t="shared" si="431"/>
        <v>5.5667542334036586</v>
      </c>
      <c r="AV115" s="163">
        <f t="shared" si="432"/>
        <v>6.2332574949637349</v>
      </c>
      <c r="AW115" s="163">
        <f t="shared" si="433"/>
        <v>6.1892822279624609</v>
      </c>
      <c r="AX115" s="164">
        <f t="shared" si="434"/>
        <v>-2.0668335528558828</v>
      </c>
      <c r="AY115" s="164">
        <f t="shared" si="435"/>
        <v>-1.1741499124436725</v>
      </c>
      <c r="AZ115" s="164">
        <f t="shared" si="436"/>
        <v>-1.0570945836317422</v>
      </c>
      <c r="BA115" s="168">
        <f t="shared" si="437"/>
        <v>-4.4010414415798085</v>
      </c>
      <c r="BB115" s="169">
        <f t="shared" si="438"/>
        <v>-6.9349059581603392</v>
      </c>
      <c r="BC115" s="170">
        <f t="shared" si="439"/>
        <v>-9.7700911302868452</v>
      </c>
      <c r="BD115" s="171">
        <f t="shared" si="440"/>
        <v>-21.106038530026993</v>
      </c>
      <c r="BE115" s="287">
        <f t="shared" si="283"/>
        <v>-7.035346176675664</v>
      </c>
      <c r="BF115" s="172" t="str">
        <f t="shared" si="448"/>
        <v>Jack Johnson</v>
      </c>
      <c r="BG115" s="125"/>
      <c r="BH115" s="406">
        <f>RANK(BJ115,BJ$115:BJ$122)</f>
        <v>7</v>
      </c>
      <c r="BI115" s="19" t="str">
        <f t="shared" si="441"/>
        <v>Jack Johnson</v>
      </c>
      <c r="BJ115" s="216">
        <f t="shared" si="442"/>
        <v>-9.7700911302868452</v>
      </c>
      <c r="BK115" s="270">
        <v>1</v>
      </c>
      <c r="BL115" s="273" t="str">
        <f>VLOOKUP(BK115,BH$115:BJ$122,2,FALSE)</f>
        <v>Kimmo Timonen</v>
      </c>
      <c r="BM115" s="110">
        <f>VLOOKUP(BL115,BI$115:BK$122,2,FALSE)</f>
        <v>-2.2973946762516695</v>
      </c>
      <c r="BN115" s="175"/>
      <c r="BO115" s="278">
        <f>RANK(BQ115,BQ$115:BQ$122)</f>
        <v>4</v>
      </c>
      <c r="BP115" s="19" t="str">
        <f t="shared" si="443"/>
        <v>Jack Johnson</v>
      </c>
      <c r="BQ115" s="279">
        <f t="shared" si="444"/>
        <v>-21.106038530026993</v>
      </c>
      <c r="BR115" s="270">
        <v>1</v>
      </c>
      <c r="BS115" s="280" t="str">
        <f>VLOOKUP(BR115,BO$115:BQ$122,2,FALSE)</f>
        <v>Keith Yandle</v>
      </c>
      <c r="BT115" s="281">
        <f>VLOOKUP(BS115,BP$115:BR$122,2,FALSE)</f>
        <v>-10.456321254923537</v>
      </c>
      <c r="BU115" s="282"/>
      <c r="BV115" s="272">
        <f>RANK(BX115,BX$115:BX$122)</f>
        <v>4</v>
      </c>
      <c r="BW115" s="109" t="str">
        <f t="shared" si="445"/>
        <v>Jack Johnson</v>
      </c>
      <c r="BX115" s="110">
        <f t="shared" si="446"/>
        <v>-7.035346176675664</v>
      </c>
      <c r="BY115" s="270">
        <v>1</v>
      </c>
      <c r="BZ115" s="283" t="str">
        <f t="shared" ref="BZ115:CA115" si="472">VLOOKUP(BY115,BV$115:BX$122,2,FALSE)</f>
        <v>Keith Yandle</v>
      </c>
      <c r="CA115" s="281">
        <f t="shared" si="472"/>
        <v>-3.4854404183078458</v>
      </c>
      <c r="CB115" s="38"/>
      <c r="CC115" s="41"/>
      <c r="CD115" s="41"/>
      <c r="CE115" s="41"/>
      <c r="CF115" s="41"/>
      <c r="CG115" s="41"/>
      <c r="CH115" s="41"/>
      <c r="CI115" s="41"/>
      <c r="CJ115" s="41"/>
      <c r="CK115" s="41"/>
      <c r="CL115" s="41"/>
      <c r="CM115" s="41"/>
    </row>
    <row r="116" spans="1:91" ht="16.5" customHeight="1" x14ac:dyDescent="0.2">
      <c r="A116" s="427" t="s">
        <v>136</v>
      </c>
      <c r="B116" s="294">
        <v>77</v>
      </c>
      <c r="C116" s="295">
        <v>82</v>
      </c>
      <c r="D116" s="296">
        <v>48</v>
      </c>
      <c r="E116" s="297">
        <v>11</v>
      </c>
      <c r="F116" s="298">
        <v>15</v>
      </c>
      <c r="G116" s="47">
        <v>5</v>
      </c>
      <c r="H116" s="299">
        <f t="shared" si="401"/>
        <v>11</v>
      </c>
      <c r="I116" s="300">
        <f t="shared" si="402"/>
        <v>14.085365853658537</v>
      </c>
      <c r="J116" s="300">
        <f t="shared" si="403"/>
        <v>8.0208333333333339</v>
      </c>
      <c r="K116" s="303">
        <f t="shared" si="404"/>
        <v>4.182091850334638</v>
      </c>
      <c r="L116" s="303">
        <f t="shared" si="405"/>
        <v>5.1277644164246459</v>
      </c>
      <c r="M116" s="303">
        <f t="shared" si="406"/>
        <v>2.7901643000580965</v>
      </c>
      <c r="N116" s="54">
        <f t="shared" si="407"/>
        <v>-3.4514959359249033</v>
      </c>
      <c r="O116" s="54">
        <f t="shared" si="408"/>
        <v>-2.2796429909827616</v>
      </c>
      <c r="P116" s="54">
        <f t="shared" si="409"/>
        <v>-4.4562125115361066</v>
      </c>
      <c r="Q116" s="298">
        <v>26</v>
      </c>
      <c r="R116" s="298">
        <v>21</v>
      </c>
      <c r="S116" s="47">
        <v>24</v>
      </c>
      <c r="T116" s="307">
        <f t="shared" si="410"/>
        <v>26</v>
      </c>
      <c r="U116" s="308">
        <f t="shared" si="411"/>
        <v>19.719512195121951</v>
      </c>
      <c r="V116" s="308">
        <f t="shared" si="412"/>
        <v>38.5</v>
      </c>
      <c r="W116" s="284">
        <f t="shared" si="413"/>
        <v>5.630070827284321</v>
      </c>
      <c r="X116" s="284">
        <f t="shared" si="414"/>
        <v>4.3143424127296637</v>
      </c>
      <c r="Y116" s="284">
        <f t="shared" si="415"/>
        <v>7.6153408983313939</v>
      </c>
      <c r="Z116" s="312">
        <f t="shared" si="416"/>
        <v>-2.0035169589752204</v>
      </c>
      <c r="AA116" s="312">
        <f t="shared" si="417"/>
        <v>-3.0930649946777438</v>
      </c>
      <c r="AB116" s="312">
        <f t="shared" si="418"/>
        <v>0.36896408673719083</v>
      </c>
      <c r="AC116" s="298">
        <v>13</v>
      </c>
      <c r="AD116" s="298">
        <v>14</v>
      </c>
      <c r="AE116" s="47">
        <v>16</v>
      </c>
      <c r="AF116" s="307">
        <f t="shared" si="419"/>
        <v>13</v>
      </c>
      <c r="AG116" s="308">
        <f t="shared" si="420"/>
        <v>13.146341463414634</v>
      </c>
      <c r="AH116" s="308">
        <f t="shared" si="421"/>
        <v>25.666666666666664</v>
      </c>
      <c r="AI116" s="284">
        <f t="shared" si="422"/>
        <v>5.5663545666556278</v>
      </c>
      <c r="AJ116" s="284">
        <f t="shared" si="423"/>
        <v>5.7792723443024077</v>
      </c>
      <c r="AK116" s="284">
        <f t="shared" si="424"/>
        <v>9.4163524800642762</v>
      </c>
      <c r="AL116" s="312">
        <f t="shared" si="425"/>
        <v>-2.0672332196039136</v>
      </c>
      <c r="AM116" s="312">
        <f t="shared" si="426"/>
        <v>-1.6281350631049998</v>
      </c>
      <c r="AN116" s="312">
        <f t="shared" si="427"/>
        <v>2.1699756684700731</v>
      </c>
      <c r="AO116" s="298">
        <v>131</v>
      </c>
      <c r="AP116" s="298">
        <v>141</v>
      </c>
      <c r="AQ116" s="47">
        <v>67</v>
      </c>
      <c r="AR116" s="307">
        <f t="shared" si="428"/>
        <v>131</v>
      </c>
      <c r="AS116" s="308">
        <f t="shared" si="429"/>
        <v>132.40243902439025</v>
      </c>
      <c r="AT116" s="308">
        <f t="shared" si="430"/>
        <v>107.47916666666666</v>
      </c>
      <c r="AU116" s="284">
        <f t="shared" si="431"/>
        <v>5.0758062961736767</v>
      </c>
      <c r="AV116" s="284">
        <f t="shared" si="432"/>
        <v>4.993689243124356</v>
      </c>
      <c r="AW116" s="284">
        <f t="shared" si="433"/>
        <v>3.9596362864655665</v>
      </c>
      <c r="AX116" s="312">
        <f t="shared" si="434"/>
        <v>-2.5577814900858646</v>
      </c>
      <c r="AY116" s="312">
        <f t="shared" si="435"/>
        <v>-2.4137181642830514</v>
      </c>
      <c r="AZ116" s="312">
        <f t="shared" si="436"/>
        <v>-3.2867405251286366</v>
      </c>
      <c r="BA116" s="315">
        <f t="shared" si="437"/>
        <v>-10.080027604589901</v>
      </c>
      <c r="BB116" s="315">
        <f t="shared" si="438"/>
        <v>-9.4145612130485574</v>
      </c>
      <c r="BC116" s="40">
        <f t="shared" si="439"/>
        <v>-5.2040132814574793</v>
      </c>
      <c r="BD116" s="122">
        <f t="shared" si="440"/>
        <v>-24.698602099095936</v>
      </c>
      <c r="BE116" s="287">
        <f t="shared" si="283"/>
        <v>-8.232867366365312</v>
      </c>
      <c r="BF116" s="112" t="str">
        <f t="shared" si="448"/>
        <v>Niklas Kronwall</v>
      </c>
      <c r="BG116" s="128"/>
      <c r="BH116" s="405">
        <f t="shared" ref="BH116:BH122" si="473">RANK(BJ116,BJ$115:BJ$122)</f>
        <v>3</v>
      </c>
      <c r="BI116" s="65" t="str">
        <f t="shared" si="441"/>
        <v>Niklas Kronwall</v>
      </c>
      <c r="BJ116" s="114">
        <f t="shared" si="442"/>
        <v>-5.2040132814574793</v>
      </c>
      <c r="BK116" s="236">
        <f>BK115+1</f>
        <v>2</v>
      </c>
      <c r="BL116" s="189" t="str">
        <f t="shared" ref="BL116:BM116" si="474">VLOOKUP(BK116,BH$115:BJ$122,2,FALSE)</f>
        <v>Keith Yandle</v>
      </c>
      <c r="BM116" s="73">
        <f t="shared" si="474"/>
        <v>-3.4909645542200494</v>
      </c>
      <c r="BN116" s="79"/>
      <c r="BO116" s="99">
        <f t="shared" ref="BO116:BO122" si="475">RANK(BQ116,BQ$115:BQ$122)</f>
        <v>7</v>
      </c>
      <c r="BP116" s="65" t="str">
        <f t="shared" si="443"/>
        <v>Niklas Kronwall</v>
      </c>
      <c r="BQ116" s="102">
        <f t="shared" si="444"/>
        <v>-24.698602099095936</v>
      </c>
      <c r="BR116" s="236">
        <f>BR115+1</f>
        <v>2</v>
      </c>
      <c r="BS116" s="230" t="str">
        <f t="shared" ref="BS116:BT116" si="476">VLOOKUP(BR116,BO$115:BQ$122,2,FALSE)</f>
        <v>Mark Streit*</v>
      </c>
      <c r="BT116" s="181">
        <f t="shared" si="476"/>
        <v>-15.073298787174714</v>
      </c>
      <c r="BU116" s="88"/>
      <c r="BV116" s="203">
        <f t="shared" ref="BV116:BV122" si="477">RANK(BX116,BX$115:BX$122)</f>
        <v>7</v>
      </c>
      <c r="BW116" s="71" t="str">
        <f t="shared" si="445"/>
        <v>Niklas Kronwall</v>
      </c>
      <c r="BX116" s="73">
        <f t="shared" si="446"/>
        <v>-8.232867366365312</v>
      </c>
      <c r="BY116" s="236">
        <f>BY115+1</f>
        <v>2</v>
      </c>
      <c r="BZ116" s="193" t="str">
        <f t="shared" ref="BZ116:BZ122" si="478">VLOOKUP(BY116,BV$115:BX$122,2,FALSE)</f>
        <v>Mark Streit*</v>
      </c>
      <c r="CA116" s="181">
        <f t="shared" ref="CA116:CA122" si="479">VLOOKUP(BZ116,BW$115:BY$122,2,FALSE)</f>
        <v>-5.0244329290582384</v>
      </c>
      <c r="CB116" s="38"/>
      <c r="CC116" s="41"/>
      <c r="CD116" s="41"/>
      <c r="CE116" s="41"/>
      <c r="CF116" s="41"/>
      <c r="CG116" s="41"/>
      <c r="CH116" s="41"/>
      <c r="CI116" s="41"/>
      <c r="CJ116" s="41"/>
      <c r="CK116" s="41"/>
      <c r="CL116" s="41"/>
      <c r="CM116" s="41"/>
    </row>
    <row r="117" spans="1:91" ht="16.5" customHeight="1" x14ac:dyDescent="0.2">
      <c r="A117" s="427" t="s">
        <v>134</v>
      </c>
      <c r="B117" s="294">
        <v>82</v>
      </c>
      <c r="C117" s="295">
        <v>76</v>
      </c>
      <c r="D117" s="296">
        <v>45</v>
      </c>
      <c r="E117" s="297">
        <v>6</v>
      </c>
      <c r="F117" s="298">
        <v>4</v>
      </c>
      <c r="G117" s="47">
        <v>5</v>
      </c>
      <c r="H117" s="299">
        <f t="shared" si="401"/>
        <v>5.6341463414634143</v>
      </c>
      <c r="I117" s="300">
        <f t="shared" si="402"/>
        <v>4.0526315789473681</v>
      </c>
      <c r="J117" s="300">
        <f t="shared" si="403"/>
        <v>8.5555555555555554</v>
      </c>
      <c r="K117" s="303">
        <f t="shared" si="404"/>
        <v>2.1420470452933511</v>
      </c>
      <c r="L117" s="303">
        <f t="shared" si="405"/>
        <v>1.4753567794625293</v>
      </c>
      <c r="M117" s="303">
        <f t="shared" si="406"/>
        <v>2.9761752533953025</v>
      </c>
      <c r="N117" s="54">
        <f t="shared" si="407"/>
        <v>-5.4915407409661903</v>
      </c>
      <c r="O117" s="54">
        <f t="shared" si="408"/>
        <v>-5.9320506279448786</v>
      </c>
      <c r="P117" s="54">
        <f t="shared" si="409"/>
        <v>-4.2702015581989006</v>
      </c>
      <c r="Q117" s="298">
        <v>31</v>
      </c>
      <c r="R117" s="298">
        <v>39</v>
      </c>
      <c r="S117" s="47">
        <v>24</v>
      </c>
      <c r="T117" s="307">
        <f t="shared" si="410"/>
        <v>29.109756097560975</v>
      </c>
      <c r="U117" s="308">
        <f t="shared" si="411"/>
        <v>39.513157894736842</v>
      </c>
      <c r="V117" s="308">
        <f t="shared" si="412"/>
        <v>41.066666666666663</v>
      </c>
      <c r="W117" s="284">
        <f t="shared" si="413"/>
        <v>6.3034610997784588</v>
      </c>
      <c r="X117" s="284">
        <f t="shared" si="414"/>
        <v>8.6449041578380097</v>
      </c>
      <c r="Y117" s="284">
        <f t="shared" si="415"/>
        <v>8.1230302915534853</v>
      </c>
      <c r="Z117" s="312">
        <f t="shared" si="416"/>
        <v>-1.3301266864810826</v>
      </c>
      <c r="AA117" s="312">
        <f t="shared" si="417"/>
        <v>1.2374967504306023</v>
      </c>
      <c r="AB117" s="312">
        <f t="shared" si="418"/>
        <v>0.87665347995928222</v>
      </c>
      <c r="AC117" s="298">
        <v>16</v>
      </c>
      <c r="AD117" s="298">
        <v>21</v>
      </c>
      <c r="AE117" s="47">
        <v>17</v>
      </c>
      <c r="AF117" s="307">
        <f t="shared" si="419"/>
        <v>15.02439024390244</v>
      </c>
      <c r="AG117" s="308">
        <f t="shared" si="420"/>
        <v>21.276315789473685</v>
      </c>
      <c r="AH117" s="308">
        <f t="shared" si="421"/>
        <v>29.088888888888889</v>
      </c>
      <c r="AI117" s="284">
        <f t="shared" si="422"/>
        <v>6.4331602496432767</v>
      </c>
      <c r="AJ117" s="284">
        <f t="shared" si="423"/>
        <v>9.3532960309104762</v>
      </c>
      <c r="AK117" s="284">
        <f t="shared" si="424"/>
        <v>10.671866144072846</v>
      </c>
      <c r="AL117" s="312">
        <f t="shared" si="425"/>
        <v>-1.2004275366162647</v>
      </c>
      <c r="AM117" s="312">
        <f t="shared" si="426"/>
        <v>1.9458886235030688</v>
      </c>
      <c r="AN117" s="312">
        <f t="shared" si="427"/>
        <v>3.4254893324786426</v>
      </c>
      <c r="AO117" s="298">
        <v>147</v>
      </c>
      <c r="AP117" s="298">
        <v>130</v>
      </c>
      <c r="AQ117" s="47">
        <v>78</v>
      </c>
      <c r="AR117" s="307">
        <f t="shared" si="428"/>
        <v>138.03658536585365</v>
      </c>
      <c r="AS117" s="308">
        <f t="shared" si="429"/>
        <v>131.71052631578948</v>
      </c>
      <c r="AT117" s="308">
        <f t="shared" si="430"/>
        <v>133.46666666666667</v>
      </c>
      <c r="AU117" s="284">
        <f t="shared" si="431"/>
        <v>5.3484501458192009</v>
      </c>
      <c r="AV117" s="284">
        <f t="shared" si="432"/>
        <v>4.9675930694014214</v>
      </c>
      <c r="AW117" s="284">
        <f t="shared" si="433"/>
        <v>4.9170408811035093</v>
      </c>
      <c r="AX117" s="312">
        <f t="shared" si="434"/>
        <v>-2.2851376404403405</v>
      </c>
      <c r="AY117" s="312">
        <f t="shared" si="435"/>
        <v>-2.439814338005986</v>
      </c>
      <c r="AZ117" s="312">
        <f t="shared" si="436"/>
        <v>-2.3293359304906938</v>
      </c>
      <c r="BA117" s="315">
        <f t="shared" si="437"/>
        <v>-10.307232604503877</v>
      </c>
      <c r="BB117" s="315">
        <f t="shared" si="438"/>
        <v>-5.1884795920171936</v>
      </c>
      <c r="BC117" s="40">
        <f t="shared" si="439"/>
        <v>-2.2973946762516695</v>
      </c>
      <c r="BD117" s="122">
        <f t="shared" si="440"/>
        <v>-17.793106872772739</v>
      </c>
      <c r="BE117" s="287">
        <f t="shared" si="283"/>
        <v>-5.9310356242575795</v>
      </c>
      <c r="BF117" s="112" t="str">
        <f t="shared" si="448"/>
        <v>Kimmo Timonen</v>
      </c>
      <c r="BG117" s="125"/>
      <c r="BH117" s="405">
        <f t="shared" si="473"/>
        <v>1</v>
      </c>
      <c r="BI117" s="65" t="str">
        <f t="shared" si="441"/>
        <v>Kimmo Timonen</v>
      </c>
      <c r="BJ117" s="114">
        <f t="shared" si="442"/>
        <v>-2.2973946762516695</v>
      </c>
      <c r="BK117" s="236">
        <f t="shared" ref="BK117:BK122" si="480">BK116+1</f>
        <v>3</v>
      </c>
      <c r="BL117" s="189" t="str">
        <f t="shared" ref="BL117:BM117" si="481">VLOOKUP(BK117,BH$115:BJ$122,2,FALSE)</f>
        <v>Niklas Kronwall</v>
      </c>
      <c r="BM117" s="73">
        <f t="shared" si="481"/>
        <v>-5.2040132814574793</v>
      </c>
      <c r="BN117" s="79"/>
      <c r="BO117" s="99">
        <f t="shared" si="475"/>
        <v>3</v>
      </c>
      <c r="BP117" s="65" t="str">
        <f t="shared" si="443"/>
        <v>Kimmo Timonen</v>
      </c>
      <c r="BQ117" s="102">
        <f t="shared" si="444"/>
        <v>-17.793106872772739</v>
      </c>
      <c r="BR117" s="236">
        <f t="shared" ref="BR117:BR122" si="482">BR116+1</f>
        <v>3</v>
      </c>
      <c r="BS117" s="230" t="str">
        <f t="shared" ref="BS117:BT117" si="483">VLOOKUP(BR117,BO$115:BQ$122,2,FALSE)</f>
        <v>Kimmo Timonen</v>
      </c>
      <c r="BT117" s="181">
        <f t="shared" si="483"/>
        <v>-17.793106872772739</v>
      </c>
      <c r="BU117" s="88"/>
      <c r="BV117" s="203">
        <f t="shared" si="477"/>
        <v>3</v>
      </c>
      <c r="BW117" s="71" t="str">
        <f t="shared" si="445"/>
        <v>Kimmo Timonen</v>
      </c>
      <c r="BX117" s="73">
        <f t="shared" si="446"/>
        <v>-5.9310356242575795</v>
      </c>
      <c r="BY117" s="236">
        <f t="shared" ref="BY117:BY122" si="484">BY116+1</f>
        <v>3</v>
      </c>
      <c r="BZ117" s="193" t="str">
        <f t="shared" si="478"/>
        <v>Kimmo Timonen</v>
      </c>
      <c r="CA117" s="181">
        <f t="shared" si="479"/>
        <v>-5.9310356242575795</v>
      </c>
      <c r="CB117" s="38"/>
      <c r="CC117" s="41"/>
      <c r="CD117" s="41"/>
      <c r="CE117" s="41"/>
      <c r="CF117" s="41"/>
      <c r="CG117" s="41"/>
      <c r="CH117" s="41"/>
      <c r="CI117" s="41"/>
      <c r="CJ117" s="41"/>
      <c r="CK117" s="41"/>
      <c r="CL117" s="41"/>
      <c r="CM117" s="41"/>
    </row>
    <row r="118" spans="1:91" ht="16.5" customHeight="1" x14ac:dyDescent="0.2">
      <c r="A118" s="427" t="s">
        <v>137</v>
      </c>
      <c r="B118" s="317">
        <v>82</v>
      </c>
      <c r="C118" s="295">
        <v>82</v>
      </c>
      <c r="D118" s="296">
        <v>48</v>
      </c>
      <c r="E118" s="297">
        <v>11</v>
      </c>
      <c r="F118" s="298">
        <v>7</v>
      </c>
      <c r="G118" s="47">
        <v>6</v>
      </c>
      <c r="H118" s="299">
        <f t="shared" si="401"/>
        <v>10.329268292682928</v>
      </c>
      <c r="I118" s="300">
        <f t="shared" si="402"/>
        <v>6.5731707317073171</v>
      </c>
      <c r="J118" s="300">
        <f t="shared" si="403"/>
        <v>9.625</v>
      </c>
      <c r="K118" s="303">
        <f t="shared" si="404"/>
        <v>3.9270862497044781</v>
      </c>
      <c r="L118" s="303">
        <f t="shared" si="405"/>
        <v>2.3929567276648345</v>
      </c>
      <c r="M118" s="303">
        <f t="shared" si="406"/>
        <v>3.3481971600697156</v>
      </c>
      <c r="N118" s="54">
        <f t="shared" si="407"/>
        <v>-3.7065015365550633</v>
      </c>
      <c r="O118" s="54">
        <f t="shared" si="408"/>
        <v>-5.0144506797425734</v>
      </c>
      <c r="P118" s="54">
        <f t="shared" si="409"/>
        <v>-3.8981796515244875</v>
      </c>
      <c r="Q118" s="298">
        <v>38</v>
      </c>
      <c r="R118" s="298">
        <v>40</v>
      </c>
      <c r="S118" s="47">
        <v>21</v>
      </c>
      <c r="T118" s="307">
        <f t="shared" si="410"/>
        <v>35.682926829268297</v>
      </c>
      <c r="U118" s="308">
        <f t="shared" si="411"/>
        <v>37.560975609756099</v>
      </c>
      <c r="V118" s="308">
        <f t="shared" si="412"/>
        <v>33.6875</v>
      </c>
      <c r="W118" s="284">
        <f t="shared" si="413"/>
        <v>7.7268232835994022</v>
      </c>
      <c r="X118" s="284">
        <f t="shared" si="414"/>
        <v>8.2177950718660249</v>
      </c>
      <c r="Y118" s="284">
        <f t="shared" si="415"/>
        <v>6.6634232860399694</v>
      </c>
      <c r="Z118" s="312">
        <f t="shared" si="416"/>
        <v>9.3235497339860807E-2</v>
      </c>
      <c r="AA118" s="312">
        <f t="shared" si="417"/>
        <v>0.81038766445861743</v>
      </c>
      <c r="AB118" s="312">
        <f t="shared" si="418"/>
        <v>-0.58295352555423374</v>
      </c>
      <c r="AC118" s="298">
        <v>22</v>
      </c>
      <c r="AD118" s="298">
        <v>23</v>
      </c>
      <c r="AE118" s="47">
        <v>11</v>
      </c>
      <c r="AF118" s="307">
        <f t="shared" si="419"/>
        <v>20.658536585365855</v>
      </c>
      <c r="AG118" s="308">
        <f t="shared" si="420"/>
        <v>21.59756097560976</v>
      </c>
      <c r="AH118" s="308">
        <f t="shared" si="421"/>
        <v>17.645833333333332</v>
      </c>
      <c r="AI118" s="284">
        <f t="shared" si="422"/>
        <v>8.8455953432595056</v>
      </c>
      <c r="AJ118" s="284">
        <f t="shared" si="423"/>
        <v>9.4945188513539573</v>
      </c>
      <c r="AK118" s="284">
        <f t="shared" si="424"/>
        <v>6.473742330044189</v>
      </c>
      <c r="AL118" s="312">
        <f t="shared" si="425"/>
        <v>1.2120075569999642</v>
      </c>
      <c r="AM118" s="312">
        <f t="shared" si="426"/>
        <v>2.0871114439465499</v>
      </c>
      <c r="AN118" s="312">
        <f t="shared" si="427"/>
        <v>-0.77263448155001413</v>
      </c>
      <c r="AO118" s="298">
        <v>187</v>
      </c>
      <c r="AP118" s="298">
        <v>149</v>
      </c>
      <c r="AQ118" s="47">
        <v>83</v>
      </c>
      <c r="AR118" s="307">
        <f t="shared" si="428"/>
        <v>175.59756097560975</v>
      </c>
      <c r="AS118" s="308">
        <f t="shared" si="429"/>
        <v>139.91463414634146</v>
      </c>
      <c r="AT118" s="308">
        <f t="shared" si="430"/>
        <v>133.14583333333334</v>
      </c>
      <c r="AU118" s="284">
        <f t="shared" si="431"/>
        <v>6.8038107297155817</v>
      </c>
      <c r="AV118" s="284">
        <f t="shared" si="432"/>
        <v>5.2770191292590702</v>
      </c>
      <c r="AW118" s="284">
        <f t="shared" si="433"/>
        <v>4.9052210712931652</v>
      </c>
      <c r="AX118" s="312">
        <f t="shared" si="434"/>
        <v>-0.82977705654395972</v>
      </c>
      <c r="AY118" s="312">
        <f t="shared" si="435"/>
        <v>-2.1303882781483372</v>
      </c>
      <c r="AZ118" s="312">
        <f t="shared" si="436"/>
        <v>-2.3411557403010379</v>
      </c>
      <c r="BA118" s="315">
        <f t="shared" si="437"/>
        <v>-3.231035538759198</v>
      </c>
      <c r="BB118" s="315">
        <f t="shared" si="438"/>
        <v>-4.2473398494857433</v>
      </c>
      <c r="BC118" s="40">
        <f t="shared" si="439"/>
        <v>-7.5949233989297733</v>
      </c>
      <c r="BD118" s="122">
        <f t="shared" si="440"/>
        <v>-15.073298787174714</v>
      </c>
      <c r="BE118" s="287">
        <f t="shared" si="283"/>
        <v>-5.0244329290582384</v>
      </c>
      <c r="BF118" s="112" t="str">
        <f t="shared" si="448"/>
        <v>Mark Streit*</v>
      </c>
      <c r="BG118" s="125"/>
      <c r="BH118" s="405">
        <f t="shared" si="473"/>
        <v>4</v>
      </c>
      <c r="BI118" s="65" t="str">
        <f t="shared" si="441"/>
        <v>Mark Streit*</v>
      </c>
      <c r="BJ118" s="114">
        <f t="shared" si="442"/>
        <v>-7.5949233989297733</v>
      </c>
      <c r="BK118" s="236">
        <f t="shared" si="480"/>
        <v>4</v>
      </c>
      <c r="BL118" s="189" t="str">
        <f t="shared" ref="BL118:BM118" si="485">VLOOKUP(BK118,BH$115:BJ$122,2,FALSE)</f>
        <v>Mark Streit*</v>
      </c>
      <c r="BM118" s="73">
        <f t="shared" si="485"/>
        <v>-7.5949233989297733</v>
      </c>
      <c r="BN118" s="79"/>
      <c r="BO118" s="99">
        <f t="shared" si="475"/>
        <v>2</v>
      </c>
      <c r="BP118" s="65" t="str">
        <f t="shared" si="443"/>
        <v>Mark Streit*</v>
      </c>
      <c r="BQ118" s="102">
        <f t="shared" si="444"/>
        <v>-15.073298787174714</v>
      </c>
      <c r="BR118" s="236">
        <f t="shared" si="482"/>
        <v>4</v>
      </c>
      <c r="BS118" s="230" t="str">
        <f t="shared" ref="BS118:BT118" si="486">VLOOKUP(BR118,BO$115:BQ$122,2,FALSE)</f>
        <v>Jack Johnson</v>
      </c>
      <c r="BT118" s="181">
        <f t="shared" si="486"/>
        <v>-21.106038530026993</v>
      </c>
      <c r="BU118" s="88"/>
      <c r="BV118" s="203">
        <f t="shared" si="477"/>
        <v>2</v>
      </c>
      <c r="BW118" s="71" t="str">
        <f t="shared" si="445"/>
        <v>Mark Streit*</v>
      </c>
      <c r="BX118" s="73">
        <f t="shared" si="446"/>
        <v>-5.0244329290582384</v>
      </c>
      <c r="BY118" s="236">
        <f t="shared" si="484"/>
        <v>4</v>
      </c>
      <c r="BZ118" s="193" t="str">
        <f t="shared" si="478"/>
        <v>Jack Johnson</v>
      </c>
      <c r="CA118" s="181">
        <f t="shared" si="479"/>
        <v>-7.035346176675664</v>
      </c>
      <c r="CB118" s="38"/>
      <c r="CC118" s="41"/>
      <c r="CD118" s="41"/>
      <c r="CE118" s="41"/>
      <c r="CF118" s="41"/>
      <c r="CG118" s="41"/>
      <c r="CH118" s="41"/>
      <c r="CI118" s="41"/>
      <c r="CJ118" s="41"/>
      <c r="CK118" s="41"/>
      <c r="CL118" s="41"/>
      <c r="CM118" s="41"/>
    </row>
    <row r="119" spans="1:91" ht="16.5" customHeight="1" x14ac:dyDescent="0.2">
      <c r="A119" s="427" t="s">
        <v>138</v>
      </c>
      <c r="B119" s="294">
        <v>76</v>
      </c>
      <c r="C119" s="295">
        <v>77</v>
      </c>
      <c r="D119" s="296">
        <v>48</v>
      </c>
      <c r="E119" s="297">
        <v>11</v>
      </c>
      <c r="F119" s="298">
        <v>10</v>
      </c>
      <c r="G119" s="47">
        <v>6</v>
      </c>
      <c r="H119" s="299">
        <f t="shared" si="401"/>
        <v>11.144736842105264</v>
      </c>
      <c r="I119" s="300">
        <f t="shared" si="402"/>
        <v>9.9999999999999982</v>
      </c>
      <c r="J119" s="300">
        <f t="shared" si="403"/>
        <v>9.625</v>
      </c>
      <c r="K119" s="303">
        <f t="shared" si="404"/>
        <v>4.2371193746811473</v>
      </c>
      <c r="L119" s="303">
        <f t="shared" si="405"/>
        <v>3.6404907545179293</v>
      </c>
      <c r="M119" s="303">
        <f t="shared" si="406"/>
        <v>3.3481971600697156</v>
      </c>
      <c r="N119" s="54">
        <f t="shared" si="407"/>
        <v>-3.3964684115783941</v>
      </c>
      <c r="O119" s="54">
        <f t="shared" si="408"/>
        <v>-3.7669166528894782</v>
      </c>
      <c r="P119" s="54">
        <f t="shared" si="409"/>
        <v>-3.8981796515244875</v>
      </c>
      <c r="Q119" s="298">
        <v>29</v>
      </c>
      <c r="R119" s="298">
        <v>26</v>
      </c>
      <c r="S119" s="47">
        <v>16</v>
      </c>
      <c r="T119" s="307">
        <f t="shared" si="410"/>
        <v>29.381578947368421</v>
      </c>
      <c r="U119" s="308">
        <f t="shared" si="411"/>
        <v>26</v>
      </c>
      <c r="V119" s="308">
        <f t="shared" si="412"/>
        <v>25.666666666666664</v>
      </c>
      <c r="W119" s="284">
        <f t="shared" si="413"/>
        <v>6.3623219419665427</v>
      </c>
      <c r="X119" s="284">
        <f t="shared" si="414"/>
        <v>5.6884217835124566</v>
      </c>
      <c r="Y119" s="284">
        <f t="shared" si="415"/>
        <v>5.076893932220929</v>
      </c>
      <c r="Z119" s="312">
        <f t="shared" si="416"/>
        <v>-1.2712658442929987</v>
      </c>
      <c r="AA119" s="312">
        <f t="shared" si="417"/>
        <v>-1.7189856238949508</v>
      </c>
      <c r="AB119" s="312">
        <f t="shared" si="418"/>
        <v>-2.1694828793732741</v>
      </c>
      <c r="AC119" s="298">
        <v>15</v>
      </c>
      <c r="AD119" s="298">
        <v>13</v>
      </c>
      <c r="AE119" s="47">
        <v>10</v>
      </c>
      <c r="AF119" s="307">
        <f t="shared" si="419"/>
        <v>15.197368421052632</v>
      </c>
      <c r="AG119" s="308">
        <f t="shared" si="420"/>
        <v>13</v>
      </c>
      <c r="AH119" s="308">
        <f t="shared" si="421"/>
        <v>16.041666666666668</v>
      </c>
      <c r="AI119" s="284">
        <f t="shared" si="422"/>
        <v>6.5072262393595643</v>
      </c>
      <c r="AJ119" s="284">
        <f t="shared" si="423"/>
        <v>5.7149390714530304</v>
      </c>
      <c r="AK119" s="284">
        <f t="shared" si="424"/>
        <v>5.8852203000401735</v>
      </c>
      <c r="AL119" s="312">
        <f t="shared" si="425"/>
        <v>-1.126361546899977</v>
      </c>
      <c r="AM119" s="312">
        <f t="shared" si="426"/>
        <v>-1.6924683359543771</v>
      </c>
      <c r="AN119" s="312">
        <f t="shared" si="427"/>
        <v>-1.3611565115540296</v>
      </c>
      <c r="AO119" s="298">
        <v>139</v>
      </c>
      <c r="AP119" s="298">
        <v>168</v>
      </c>
      <c r="AQ119" s="47">
        <v>114</v>
      </c>
      <c r="AR119" s="307">
        <f t="shared" si="428"/>
        <v>140.82894736842104</v>
      </c>
      <c r="AS119" s="308">
        <f t="shared" si="429"/>
        <v>168</v>
      </c>
      <c r="AT119" s="308">
        <f t="shared" si="430"/>
        <v>182.875</v>
      </c>
      <c r="AU119" s="284">
        <f t="shared" si="431"/>
        <v>5.4566447155430762</v>
      </c>
      <c r="AV119" s="284">
        <f t="shared" si="432"/>
        <v>6.3362865444672671</v>
      </c>
      <c r="AW119" s="284">
        <f t="shared" si="433"/>
        <v>6.7372915918966365</v>
      </c>
      <c r="AX119" s="312">
        <f t="shared" si="434"/>
        <v>-2.1769430707164652</v>
      </c>
      <c r="AY119" s="312">
        <f t="shared" si="435"/>
        <v>-1.0711208629401403</v>
      </c>
      <c r="AZ119" s="312">
        <f t="shared" si="436"/>
        <v>-0.50908521969756659</v>
      </c>
      <c r="BA119" s="315">
        <f t="shared" si="437"/>
        <v>-7.971038873487835</v>
      </c>
      <c r="BB119" s="315">
        <f t="shared" si="438"/>
        <v>-8.2494914756789459</v>
      </c>
      <c r="BC119" s="40">
        <f t="shared" si="439"/>
        <v>-7.9379042621493578</v>
      </c>
      <c r="BD119" s="122">
        <f t="shared" si="440"/>
        <v>-24.158434611316139</v>
      </c>
      <c r="BE119" s="287">
        <f t="shared" si="283"/>
        <v>-8.052811537105379</v>
      </c>
      <c r="BF119" s="112" t="str">
        <f t="shared" si="448"/>
        <v>Drew Doughty</v>
      </c>
      <c r="BG119" s="125"/>
      <c r="BH119" s="405">
        <f t="shared" si="473"/>
        <v>5</v>
      </c>
      <c r="BI119" s="65" t="str">
        <f t="shared" si="441"/>
        <v>Drew Doughty</v>
      </c>
      <c r="BJ119" s="114">
        <f t="shared" si="442"/>
        <v>-7.9379042621493578</v>
      </c>
      <c r="BK119" s="236">
        <f t="shared" si="480"/>
        <v>5</v>
      </c>
      <c r="BL119" s="189" t="str">
        <f t="shared" ref="BL119:BM119" si="487">VLOOKUP(BK119,BH$115:BJ$122,2,FALSE)</f>
        <v>Drew Doughty</v>
      </c>
      <c r="BM119" s="73">
        <f t="shared" si="487"/>
        <v>-7.9379042621493578</v>
      </c>
      <c r="BN119" s="79"/>
      <c r="BO119" s="99">
        <f t="shared" si="475"/>
        <v>6</v>
      </c>
      <c r="BP119" s="65" t="str">
        <f t="shared" si="443"/>
        <v>Drew Doughty</v>
      </c>
      <c r="BQ119" s="102">
        <f t="shared" si="444"/>
        <v>-24.158434611316139</v>
      </c>
      <c r="BR119" s="236">
        <f t="shared" si="482"/>
        <v>5</v>
      </c>
      <c r="BS119" s="230" t="str">
        <f t="shared" ref="BS119:BT119" si="488">VLOOKUP(BR119,BO$115:BQ$122,2,FALSE)</f>
        <v>Alex Goligoski</v>
      </c>
      <c r="BT119" s="181">
        <f t="shared" si="488"/>
        <v>-22.946042155362818</v>
      </c>
      <c r="BU119" s="88"/>
      <c r="BV119" s="203">
        <f t="shared" si="477"/>
        <v>6</v>
      </c>
      <c r="BW119" s="71" t="str">
        <f t="shared" si="445"/>
        <v>Drew Doughty</v>
      </c>
      <c r="BX119" s="73">
        <f t="shared" si="446"/>
        <v>-8.052811537105379</v>
      </c>
      <c r="BY119" s="236">
        <f t="shared" si="484"/>
        <v>5</v>
      </c>
      <c r="BZ119" s="193" t="str">
        <f t="shared" si="478"/>
        <v>Alex Goligoski</v>
      </c>
      <c r="CA119" s="181">
        <f t="shared" si="479"/>
        <v>-7.6486807184542727</v>
      </c>
      <c r="CB119" s="38"/>
      <c r="CC119" s="41"/>
      <c r="CD119" s="41"/>
      <c r="CE119" s="41"/>
      <c r="CF119" s="41"/>
      <c r="CG119" s="41"/>
      <c r="CH119" s="41"/>
      <c r="CI119" s="41"/>
      <c r="CJ119" s="41"/>
      <c r="CK119" s="41"/>
      <c r="CL119" s="41"/>
      <c r="CM119" s="41"/>
    </row>
    <row r="120" spans="1:91" ht="16.5" customHeight="1" x14ac:dyDescent="0.2">
      <c r="A120" s="427" t="s">
        <v>139</v>
      </c>
      <c r="B120" s="294">
        <v>83</v>
      </c>
      <c r="C120" s="295">
        <v>71</v>
      </c>
      <c r="D120" s="296">
        <v>47</v>
      </c>
      <c r="E120" s="297">
        <v>14</v>
      </c>
      <c r="F120" s="298">
        <v>9</v>
      </c>
      <c r="G120" s="47">
        <v>3</v>
      </c>
      <c r="H120" s="299">
        <f t="shared" si="401"/>
        <v>12.987951807228916</v>
      </c>
      <c r="I120" s="300">
        <f t="shared" si="402"/>
        <v>9.76056338028169</v>
      </c>
      <c r="J120" s="300">
        <f t="shared" si="403"/>
        <v>4.914893617021276</v>
      </c>
      <c r="K120" s="303">
        <f t="shared" si="404"/>
        <v>4.937891582322826</v>
      </c>
      <c r="L120" s="303">
        <f t="shared" si="405"/>
        <v>3.5533240744801766</v>
      </c>
      <c r="M120" s="303">
        <f t="shared" si="406"/>
        <v>1.7097176987590035</v>
      </c>
      <c r="N120" s="54">
        <f t="shared" si="407"/>
        <v>-2.6956962039367154</v>
      </c>
      <c r="O120" s="54">
        <f t="shared" si="408"/>
        <v>-3.8540833329272308</v>
      </c>
      <c r="P120" s="54">
        <f t="shared" si="409"/>
        <v>-5.5366591128351992</v>
      </c>
      <c r="Q120" s="298">
        <v>32</v>
      </c>
      <c r="R120" s="298">
        <v>21</v>
      </c>
      <c r="S120" s="47">
        <v>24</v>
      </c>
      <c r="T120" s="307">
        <f t="shared" si="410"/>
        <v>29.68674698795181</v>
      </c>
      <c r="U120" s="308">
        <f t="shared" si="411"/>
        <v>22.774647887323944</v>
      </c>
      <c r="V120" s="308">
        <f t="shared" si="412"/>
        <v>39.319148936170208</v>
      </c>
      <c r="W120" s="284">
        <f t="shared" si="413"/>
        <v>6.4284033913014689</v>
      </c>
      <c r="X120" s="284">
        <f t="shared" si="414"/>
        <v>4.9827616597722875</v>
      </c>
      <c r="Y120" s="284">
        <f t="shared" si="415"/>
        <v>7.7773694280831247</v>
      </c>
      <c r="Z120" s="312">
        <f t="shared" si="416"/>
        <v>-1.2051843949580725</v>
      </c>
      <c r="AA120" s="312">
        <f t="shared" si="417"/>
        <v>-2.42464574763512</v>
      </c>
      <c r="AB120" s="312">
        <f t="shared" si="418"/>
        <v>0.5309926164889216</v>
      </c>
      <c r="AC120" s="298">
        <v>24</v>
      </c>
      <c r="AD120" s="298">
        <v>9</v>
      </c>
      <c r="AE120" s="47">
        <v>11</v>
      </c>
      <c r="AF120" s="307">
        <f t="shared" si="419"/>
        <v>22.265060240963855</v>
      </c>
      <c r="AG120" s="308">
        <f t="shared" si="420"/>
        <v>9.76056338028169</v>
      </c>
      <c r="AH120" s="308">
        <f t="shared" si="421"/>
        <v>18.021276595744681</v>
      </c>
      <c r="AI120" s="284">
        <f t="shared" si="422"/>
        <v>9.5334784422424459</v>
      </c>
      <c r="AJ120" s="284">
        <f t="shared" si="423"/>
        <v>4.2908480785665759</v>
      </c>
      <c r="AK120" s="284">
        <f t="shared" si="424"/>
        <v>6.6114815285557684</v>
      </c>
      <c r="AL120" s="312">
        <f t="shared" si="425"/>
        <v>1.8998906559829045</v>
      </c>
      <c r="AM120" s="312">
        <f t="shared" si="426"/>
        <v>-3.1165593288408315</v>
      </c>
      <c r="AN120" s="312">
        <f t="shared" si="427"/>
        <v>-0.63489528303843468</v>
      </c>
      <c r="AO120" s="298">
        <v>162</v>
      </c>
      <c r="AP120" s="298">
        <v>140</v>
      </c>
      <c r="AQ120" s="47">
        <v>80</v>
      </c>
      <c r="AR120" s="307">
        <f t="shared" si="428"/>
        <v>150.28915662650604</v>
      </c>
      <c r="AS120" s="308">
        <f t="shared" si="429"/>
        <v>151.83098591549296</v>
      </c>
      <c r="AT120" s="308">
        <f t="shared" si="430"/>
        <v>131.06382978723406</v>
      </c>
      <c r="AU120" s="284">
        <f t="shared" si="431"/>
        <v>5.8231957820721476</v>
      </c>
      <c r="AV120" s="284">
        <f t="shared" si="432"/>
        <v>5.726456149342483</v>
      </c>
      <c r="AW120" s="284">
        <f t="shared" si="433"/>
        <v>4.8285180501834803</v>
      </c>
      <c r="AX120" s="312">
        <f t="shared" si="434"/>
        <v>-1.8103920041873938</v>
      </c>
      <c r="AY120" s="312">
        <f t="shared" si="435"/>
        <v>-1.6809512580649244</v>
      </c>
      <c r="AZ120" s="312">
        <f t="shared" si="436"/>
        <v>-2.4178587614107228</v>
      </c>
      <c r="BA120" s="315">
        <f t="shared" si="437"/>
        <v>-3.8113819470992771</v>
      </c>
      <c r="BB120" s="315">
        <f t="shared" si="438"/>
        <v>-11.076239667468107</v>
      </c>
      <c r="BC120" s="40">
        <f t="shared" si="439"/>
        <v>-8.058420540795435</v>
      </c>
      <c r="BD120" s="122">
        <f t="shared" si="440"/>
        <v>-22.946042155362818</v>
      </c>
      <c r="BE120" s="287">
        <f t="shared" si="283"/>
        <v>-7.6486807184542727</v>
      </c>
      <c r="BF120" s="112" t="str">
        <f t="shared" si="448"/>
        <v>Alex Goligoski</v>
      </c>
      <c r="BG120" s="125"/>
      <c r="BH120" s="405">
        <f t="shared" si="473"/>
        <v>6</v>
      </c>
      <c r="BI120" s="65" t="str">
        <f t="shared" si="441"/>
        <v>Alex Goligoski</v>
      </c>
      <c r="BJ120" s="114">
        <f t="shared" si="442"/>
        <v>-8.058420540795435</v>
      </c>
      <c r="BK120" s="236">
        <f t="shared" si="480"/>
        <v>6</v>
      </c>
      <c r="BL120" s="189" t="str">
        <f t="shared" ref="BL120:BM120" si="489">VLOOKUP(BK120,BH$115:BJ$122,2,FALSE)</f>
        <v>Alex Goligoski</v>
      </c>
      <c r="BM120" s="73">
        <f t="shared" si="489"/>
        <v>-8.058420540795435</v>
      </c>
      <c r="BN120" s="79"/>
      <c r="BO120" s="99">
        <f t="shared" si="475"/>
        <v>5</v>
      </c>
      <c r="BP120" s="65" t="str">
        <f t="shared" si="443"/>
        <v>Alex Goligoski</v>
      </c>
      <c r="BQ120" s="102">
        <f t="shared" si="444"/>
        <v>-22.946042155362818</v>
      </c>
      <c r="BR120" s="236">
        <f t="shared" si="482"/>
        <v>6</v>
      </c>
      <c r="BS120" s="230" t="str">
        <f t="shared" ref="BS120:BT120" si="490">VLOOKUP(BR120,BO$115:BQ$122,2,FALSE)</f>
        <v>Drew Doughty</v>
      </c>
      <c r="BT120" s="181">
        <f t="shared" si="490"/>
        <v>-24.158434611316139</v>
      </c>
      <c r="BU120" s="88"/>
      <c r="BV120" s="203">
        <f t="shared" si="477"/>
        <v>5</v>
      </c>
      <c r="BW120" s="71" t="str">
        <f t="shared" si="445"/>
        <v>Alex Goligoski</v>
      </c>
      <c r="BX120" s="73">
        <f t="shared" si="446"/>
        <v>-7.6486807184542727</v>
      </c>
      <c r="BY120" s="236">
        <f t="shared" si="484"/>
        <v>6</v>
      </c>
      <c r="BZ120" s="193" t="str">
        <f t="shared" si="478"/>
        <v>Drew Doughty</v>
      </c>
      <c r="CA120" s="181">
        <f t="shared" si="479"/>
        <v>-8.052811537105379</v>
      </c>
      <c r="CB120" s="38"/>
      <c r="CC120" s="41"/>
      <c r="CD120" s="41"/>
      <c r="CE120" s="41"/>
      <c r="CF120" s="41"/>
      <c r="CG120" s="41"/>
      <c r="CH120" s="41"/>
      <c r="CI120" s="41"/>
      <c r="CJ120" s="41"/>
      <c r="CK120" s="41"/>
      <c r="CL120" s="41"/>
      <c r="CM120" s="41"/>
    </row>
    <row r="121" spans="1:91" ht="16.5" customHeight="1" x14ac:dyDescent="0.2">
      <c r="A121" s="427" t="s">
        <v>140</v>
      </c>
      <c r="B121" s="294" t="s">
        <v>57</v>
      </c>
      <c r="C121" s="295">
        <v>66</v>
      </c>
      <c r="D121" s="296">
        <v>38</v>
      </c>
      <c r="E121" s="297" t="s">
        <v>57</v>
      </c>
      <c r="F121" s="298">
        <v>8</v>
      </c>
      <c r="G121" s="47">
        <v>5</v>
      </c>
      <c r="H121" s="299" t="s">
        <v>57</v>
      </c>
      <c r="I121" s="300">
        <f>(F121/C121)*77</f>
        <v>9.3333333333333339</v>
      </c>
      <c r="J121" s="300">
        <f>(G121/D121)*77</f>
        <v>10.131578947368421</v>
      </c>
      <c r="K121" s="303" t="s">
        <v>57</v>
      </c>
      <c r="L121" s="303">
        <f>(I121/(I$150))*1000</f>
        <v>3.3977913708834016</v>
      </c>
      <c r="M121" s="303">
        <f>(J121/(J$150))*1000</f>
        <v>3.5244180632312796</v>
      </c>
      <c r="N121" s="54" t="s">
        <v>57</v>
      </c>
      <c r="O121" s="54">
        <f>(L121-F$151)</f>
        <v>-4.0096160365240063</v>
      </c>
      <c r="P121" s="54">
        <f>(M121-G$151)</f>
        <v>-3.7219587483629235</v>
      </c>
      <c r="Q121" s="298" t="s">
        <v>57</v>
      </c>
      <c r="R121" s="298">
        <v>14</v>
      </c>
      <c r="S121" s="47">
        <v>10</v>
      </c>
      <c r="T121" s="307" t="s">
        <v>57</v>
      </c>
      <c r="U121" s="308">
        <f>(R121/C121)*77</f>
        <v>16.333333333333332</v>
      </c>
      <c r="V121" s="308">
        <f>(S121/D121)*77</f>
        <v>20.263157894736842</v>
      </c>
      <c r="W121" s="284" t="s">
        <v>57</v>
      </c>
      <c r="X121" s="284">
        <f>(U121/U$150)*1000</f>
        <v>3.5734957357962864</v>
      </c>
      <c r="Y121" s="284">
        <f>(V121/V$150)*1000</f>
        <v>4.0080741570165221</v>
      </c>
      <c r="Z121" s="312" t="s">
        <v>57</v>
      </c>
      <c r="AA121" s="312">
        <f>(X121-F$151)</f>
        <v>-3.833911671611121</v>
      </c>
      <c r="AB121" s="312">
        <f>(Y121-G$151)</f>
        <v>-3.238302654577681</v>
      </c>
      <c r="AC121" s="298" t="s">
        <v>57</v>
      </c>
      <c r="AD121" s="298">
        <v>12</v>
      </c>
      <c r="AE121" s="47">
        <v>3</v>
      </c>
      <c r="AF121" s="307" t="s">
        <v>57</v>
      </c>
      <c r="AG121" s="308">
        <f>(AD121/C121)*77</f>
        <v>14</v>
      </c>
      <c r="AH121" s="308">
        <f>(AE121/D121)*77</f>
        <v>6.0789473684210522</v>
      </c>
      <c r="AI121" s="284" t="s">
        <v>57</v>
      </c>
      <c r="AJ121" s="284">
        <f>((AG121/AG$150)*1000)</f>
        <v>6.1545497692571098</v>
      </c>
      <c r="AK121" s="284">
        <f>((AH121/AH$150)*1000)</f>
        <v>2.2301887452783813</v>
      </c>
      <c r="AL121" s="312" t="s">
        <v>57</v>
      </c>
      <c r="AM121" s="312">
        <f>(AJ121-F$151)</f>
        <v>-1.2528576381502976</v>
      </c>
      <c r="AN121" s="312">
        <f>(AK121-G$151)</f>
        <v>-5.0161880663158218</v>
      </c>
      <c r="AO121" s="298" t="s">
        <v>57</v>
      </c>
      <c r="AP121" s="298">
        <v>101</v>
      </c>
      <c r="AQ121" s="47">
        <v>76</v>
      </c>
      <c r="AR121" s="307" t="s">
        <v>57</v>
      </c>
      <c r="AS121" s="308">
        <f>(AP121/C121)*77</f>
        <v>117.83333333333333</v>
      </c>
      <c r="AT121" s="308">
        <f>(AQ121/D121)*77</f>
        <v>154</v>
      </c>
      <c r="AU121" s="284" t="s">
        <v>57</v>
      </c>
      <c r="AV121" s="284">
        <f>(AS121/AS$150)*1000</f>
        <v>4.4442009791055135</v>
      </c>
      <c r="AW121" s="284">
        <f>(AT121/AT$150)*1000</f>
        <v>5.6735087089655885</v>
      </c>
      <c r="AX121" s="312" t="s">
        <v>57</v>
      </c>
      <c r="AY121" s="312">
        <f>(AV121-F$151)</f>
        <v>-2.963206428301894</v>
      </c>
      <c r="AZ121" s="312">
        <f>(AW121-G$151)</f>
        <v>-1.5728681026286147</v>
      </c>
      <c r="BA121" s="315" t="s">
        <v>57</v>
      </c>
      <c r="BB121" s="315">
        <f>(((AY121+AM121)+AA121)+O121)</f>
        <v>-12.05959177458732</v>
      </c>
      <c r="BC121" s="40">
        <f>(((AZ121+AN121)+AB121)+P121)</f>
        <v>-13.549317571885041</v>
      </c>
      <c r="BD121" s="124">
        <f>BB121+BC121</f>
        <v>-25.608909346472359</v>
      </c>
      <c r="BE121" s="288">
        <f>(BC121+BB121)/2</f>
        <v>-12.804454673236179</v>
      </c>
      <c r="BF121" s="112" t="str">
        <f t="shared" si="448"/>
        <v>Justin Faulk</v>
      </c>
      <c r="BG121" s="125"/>
      <c r="BH121" s="405">
        <f t="shared" si="473"/>
        <v>8</v>
      </c>
      <c r="BI121" s="65" t="str">
        <f t="shared" si="441"/>
        <v>Justin Faulk</v>
      </c>
      <c r="BJ121" s="114">
        <f t="shared" si="442"/>
        <v>-13.549317571885041</v>
      </c>
      <c r="BK121" s="236">
        <f t="shared" si="480"/>
        <v>7</v>
      </c>
      <c r="BL121" s="189" t="str">
        <f t="shared" ref="BL121:BM121" si="491">VLOOKUP(BK121,BH$115:BJ$122,2,FALSE)</f>
        <v>Jack Johnson</v>
      </c>
      <c r="BM121" s="73">
        <f t="shared" si="491"/>
        <v>-9.7700911302868452</v>
      </c>
      <c r="BN121" s="79"/>
      <c r="BO121" s="99">
        <f t="shared" si="475"/>
        <v>8</v>
      </c>
      <c r="BP121" s="65" t="str">
        <f t="shared" si="443"/>
        <v>Justin Faulk</v>
      </c>
      <c r="BQ121" s="102">
        <f t="shared" si="444"/>
        <v>-25.608909346472359</v>
      </c>
      <c r="BR121" s="236">
        <f t="shared" si="482"/>
        <v>7</v>
      </c>
      <c r="BS121" s="230" t="str">
        <f t="shared" ref="BS121:BT121" si="492">VLOOKUP(BR121,BO$115:BQ$122,2,FALSE)</f>
        <v>Niklas Kronwall</v>
      </c>
      <c r="BT121" s="181">
        <f t="shared" si="492"/>
        <v>-24.698602099095936</v>
      </c>
      <c r="BU121" s="88"/>
      <c r="BV121" s="203">
        <f t="shared" si="477"/>
        <v>8</v>
      </c>
      <c r="BW121" s="71" t="str">
        <f t="shared" si="445"/>
        <v>Justin Faulk</v>
      </c>
      <c r="BX121" s="73">
        <f t="shared" si="446"/>
        <v>-12.804454673236179</v>
      </c>
      <c r="BY121" s="236">
        <f t="shared" si="484"/>
        <v>7</v>
      </c>
      <c r="BZ121" s="193" t="str">
        <f t="shared" si="478"/>
        <v>Niklas Kronwall</v>
      </c>
      <c r="CA121" s="181">
        <f t="shared" si="479"/>
        <v>-8.232867366365312</v>
      </c>
      <c r="CB121" s="38"/>
      <c r="CC121" s="41"/>
      <c r="CD121" s="41"/>
      <c r="CE121" s="41"/>
      <c r="CF121" s="41"/>
      <c r="CG121" s="41"/>
      <c r="CH121" s="41"/>
      <c r="CI121" s="41"/>
      <c r="CJ121" s="41"/>
      <c r="CK121" s="41"/>
      <c r="CL121" s="41"/>
      <c r="CM121" s="41"/>
    </row>
    <row r="122" spans="1:91" ht="16.5" customHeight="1" thickBot="1" x14ac:dyDescent="0.25">
      <c r="A122" s="428" t="s">
        <v>135</v>
      </c>
      <c r="B122" s="132">
        <v>82</v>
      </c>
      <c r="C122" s="133">
        <v>82</v>
      </c>
      <c r="D122" s="134">
        <v>48</v>
      </c>
      <c r="E122" s="135">
        <v>11</v>
      </c>
      <c r="F122" s="136">
        <v>11</v>
      </c>
      <c r="G122" s="137">
        <v>10</v>
      </c>
      <c r="H122" s="138">
        <f>(E122/B122)*77</f>
        <v>10.329268292682928</v>
      </c>
      <c r="I122" s="139">
        <f>(F122/C122)*77</f>
        <v>10.329268292682928</v>
      </c>
      <c r="J122" s="139">
        <f>(G122/D122)*77</f>
        <v>16.041666666666668</v>
      </c>
      <c r="K122" s="75">
        <f>(H122/(H$150))*1000</f>
        <v>3.9270862497044781</v>
      </c>
      <c r="L122" s="75">
        <f>(I122/(I$150))*1000</f>
        <v>3.7603605720447399</v>
      </c>
      <c r="M122" s="75">
        <f>(J122/(J$150))*1000</f>
        <v>5.5803286001161929</v>
      </c>
      <c r="N122" s="76">
        <f>(K122-E$151)</f>
        <v>-3.7065015365550633</v>
      </c>
      <c r="O122" s="76">
        <f>(L122-F$151)</f>
        <v>-3.6470468353626675</v>
      </c>
      <c r="P122" s="76">
        <f>(M122-G$151)</f>
        <v>-1.6660482114780102</v>
      </c>
      <c r="Q122" s="136">
        <v>48</v>
      </c>
      <c r="R122" s="136">
        <v>32</v>
      </c>
      <c r="S122" s="137">
        <v>20</v>
      </c>
      <c r="T122" s="244">
        <f>(Q122/B122)*77</f>
        <v>45.073170731707314</v>
      </c>
      <c r="U122" s="145">
        <f>(R122/C122)*77</f>
        <v>30.04878048780488</v>
      </c>
      <c r="V122" s="145">
        <f>(S122/D122)*77</f>
        <v>32.083333333333336</v>
      </c>
      <c r="W122" s="77">
        <f>(T122/T$150)*1000</f>
        <v>9.7601978319150327</v>
      </c>
      <c r="X122" s="77">
        <f>(U122/U$150)*1000</f>
        <v>6.5742360574928211</v>
      </c>
      <c r="Y122" s="77">
        <f>(V122/V$150)*1000</f>
        <v>6.3461174152761615</v>
      </c>
      <c r="Z122" s="78">
        <f>(W122-E$151)</f>
        <v>2.1266100456554913</v>
      </c>
      <c r="AA122" s="78">
        <f>(X122-F$151)</f>
        <v>-0.8331713499145863</v>
      </c>
      <c r="AB122" s="78">
        <f>(Y122-G$151)</f>
        <v>-0.90025939631804164</v>
      </c>
      <c r="AC122" s="136">
        <v>26</v>
      </c>
      <c r="AD122" s="136">
        <v>11</v>
      </c>
      <c r="AE122" s="137">
        <v>10</v>
      </c>
      <c r="AF122" s="244">
        <f>(AC122/B122)*77</f>
        <v>24.414634146341463</v>
      </c>
      <c r="AG122" s="145">
        <f>(AD122/C122)*77</f>
        <v>10.329268292682928</v>
      </c>
      <c r="AH122" s="145">
        <f>(AE122/D122)*77</f>
        <v>16.041666666666668</v>
      </c>
      <c r="AI122" s="77">
        <f>((AF122/AF$150)*1000)</f>
        <v>10.453885405670325</v>
      </c>
      <c r="AJ122" s="77">
        <f>((AG122/AG$150)*1000)</f>
        <v>4.540856841951892</v>
      </c>
      <c r="AK122" s="77">
        <f>((AH122/AH$150)*1000)</f>
        <v>5.8852203000401735</v>
      </c>
      <c r="AL122" s="78">
        <f>(AI122-E$151)</f>
        <v>2.8202976194107841</v>
      </c>
      <c r="AM122" s="78">
        <f>(AJ122-F$151)</f>
        <v>-2.8665505654555155</v>
      </c>
      <c r="AN122" s="78">
        <f>(AK122-G$151)</f>
        <v>-1.3611565115540296</v>
      </c>
      <c r="AO122" s="136">
        <v>199</v>
      </c>
      <c r="AP122" s="136">
        <v>196</v>
      </c>
      <c r="AQ122" s="137">
        <v>130</v>
      </c>
      <c r="AR122" s="244">
        <f>(AO122/B122)*77</f>
        <v>186.86585365853659</v>
      </c>
      <c r="AS122" s="145">
        <f>(AP122/C122)*77</f>
        <v>184.04878048780486</v>
      </c>
      <c r="AT122" s="145">
        <f>(AQ122/D122)*77</f>
        <v>208.54166666666669</v>
      </c>
      <c r="AU122" s="77">
        <f>(AR122/AR$150)*1000</f>
        <v>7.2404189048844962</v>
      </c>
      <c r="AV122" s="77">
        <f>(AS122/AS$150)*1000</f>
        <v>6.9415822103005214</v>
      </c>
      <c r="AW122" s="77">
        <f>(AT122/AT$150)*1000</f>
        <v>7.6828763767242352</v>
      </c>
      <c r="AX122" s="78">
        <f>(AU122-E$151)</f>
        <v>-0.39316888137504513</v>
      </c>
      <c r="AY122" s="78">
        <f>(AV122-F$151)</f>
        <v>-0.46582519710688608</v>
      </c>
      <c r="AZ122" s="78">
        <f>(AW122-G$151)</f>
        <v>0.43649956513003207</v>
      </c>
      <c r="BA122" s="146">
        <f>(((AX122+AL122)+Z122)+N122)</f>
        <v>0.84723724713616688</v>
      </c>
      <c r="BB122" s="146">
        <f>(((AY122+AM122)+AA122)+O122)</f>
        <v>-7.8125939478396553</v>
      </c>
      <c r="BC122" s="253">
        <f>(((AZ122+AN122)+AB122)+P122)</f>
        <v>-3.4909645542200494</v>
      </c>
      <c r="BD122" s="122">
        <f>(BA122+BB122)+BC122</f>
        <v>-10.456321254923537</v>
      </c>
      <c r="BE122" s="287">
        <f t="shared" si="283"/>
        <v>-3.4854404183078458</v>
      </c>
      <c r="BF122" s="113" t="str">
        <f t="shared" si="448"/>
        <v>Keith Yandle</v>
      </c>
      <c r="BG122" s="125"/>
      <c r="BH122" s="405">
        <f t="shared" si="473"/>
        <v>2</v>
      </c>
      <c r="BI122" s="70" t="str">
        <f t="shared" si="441"/>
        <v>Keith Yandle</v>
      </c>
      <c r="BJ122" s="217">
        <f t="shared" si="442"/>
        <v>-3.4909645542200494</v>
      </c>
      <c r="BK122" s="236">
        <f t="shared" si="480"/>
        <v>8</v>
      </c>
      <c r="BL122" s="190" t="str">
        <f t="shared" ref="BL122:BM122" si="493">VLOOKUP(BK122,BH$115:BJ$122,2,FALSE)</f>
        <v>Justin Faulk</v>
      </c>
      <c r="BM122" s="74">
        <f t="shared" si="493"/>
        <v>-13.549317571885041</v>
      </c>
      <c r="BN122" s="79"/>
      <c r="BO122" s="99">
        <f t="shared" si="475"/>
        <v>1</v>
      </c>
      <c r="BP122" s="70" t="str">
        <f t="shared" si="443"/>
        <v>Keith Yandle</v>
      </c>
      <c r="BQ122" s="219">
        <f t="shared" si="444"/>
        <v>-10.456321254923537</v>
      </c>
      <c r="BR122" s="236">
        <f t="shared" si="482"/>
        <v>8</v>
      </c>
      <c r="BS122" s="231" t="str">
        <f t="shared" ref="BS122:BT122" si="494">VLOOKUP(BR122,BO$115:BQ$122,2,FALSE)</f>
        <v>Justin Faulk</v>
      </c>
      <c r="BT122" s="182">
        <f t="shared" si="494"/>
        <v>-25.608909346472359</v>
      </c>
      <c r="BU122" s="88"/>
      <c r="BV122" s="203">
        <f t="shared" si="477"/>
        <v>1</v>
      </c>
      <c r="BW122" s="108" t="str">
        <f t="shared" si="445"/>
        <v>Keith Yandle</v>
      </c>
      <c r="BX122" s="74">
        <f t="shared" si="446"/>
        <v>-3.4854404183078458</v>
      </c>
      <c r="BY122" s="236">
        <f t="shared" si="484"/>
        <v>8</v>
      </c>
      <c r="BZ122" s="194" t="str">
        <f t="shared" si="478"/>
        <v>Justin Faulk</v>
      </c>
      <c r="CA122" s="182">
        <f t="shared" si="479"/>
        <v>-12.804454673236179</v>
      </c>
      <c r="CB122" s="38"/>
      <c r="CC122" s="41"/>
      <c r="CD122" s="41"/>
      <c r="CE122" s="41"/>
      <c r="CF122" s="41"/>
      <c r="CG122" s="41"/>
      <c r="CH122" s="41"/>
      <c r="CI122" s="41"/>
      <c r="CJ122" s="41"/>
      <c r="CK122" s="41"/>
      <c r="CL122" s="41"/>
      <c r="CM122" s="41"/>
    </row>
    <row r="123" spans="1:91" ht="16.5" customHeight="1" thickBot="1" x14ac:dyDescent="0.25">
      <c r="A123" s="430" t="s">
        <v>141</v>
      </c>
      <c r="B123" s="480" t="s">
        <v>7</v>
      </c>
      <c r="C123" s="481"/>
      <c r="D123" s="482"/>
      <c r="E123" s="483" t="s">
        <v>8</v>
      </c>
      <c r="F123" s="484"/>
      <c r="G123" s="485"/>
      <c r="H123" s="475" t="s">
        <v>9</v>
      </c>
      <c r="I123" s="475"/>
      <c r="J123" s="475"/>
      <c r="K123" s="476" t="s">
        <v>10</v>
      </c>
      <c r="L123" s="476"/>
      <c r="M123" s="476"/>
      <c r="N123" s="477" t="s">
        <v>11</v>
      </c>
      <c r="O123" s="477"/>
      <c r="P123" s="477"/>
      <c r="Q123" s="474" t="s">
        <v>12</v>
      </c>
      <c r="R123" s="474"/>
      <c r="S123" s="474"/>
      <c r="T123" s="475" t="s">
        <v>13</v>
      </c>
      <c r="U123" s="475"/>
      <c r="V123" s="475"/>
      <c r="W123" s="476" t="s">
        <v>10</v>
      </c>
      <c r="X123" s="476"/>
      <c r="Y123" s="476"/>
      <c r="Z123" s="477" t="s">
        <v>11</v>
      </c>
      <c r="AA123" s="477"/>
      <c r="AB123" s="477"/>
      <c r="AC123" s="474" t="s">
        <v>14</v>
      </c>
      <c r="AD123" s="474"/>
      <c r="AE123" s="474"/>
      <c r="AF123" s="475" t="s">
        <v>15</v>
      </c>
      <c r="AG123" s="475"/>
      <c r="AH123" s="475"/>
      <c r="AI123" s="476" t="s">
        <v>10</v>
      </c>
      <c r="AJ123" s="476"/>
      <c r="AK123" s="476"/>
      <c r="AL123" s="477" t="s">
        <v>11</v>
      </c>
      <c r="AM123" s="477"/>
      <c r="AN123" s="477"/>
      <c r="AO123" s="474" t="s">
        <v>16</v>
      </c>
      <c r="AP123" s="474"/>
      <c r="AQ123" s="474"/>
      <c r="AR123" s="475" t="s">
        <v>17</v>
      </c>
      <c r="AS123" s="475"/>
      <c r="AT123" s="475"/>
      <c r="AU123" s="476" t="s">
        <v>10</v>
      </c>
      <c r="AV123" s="476"/>
      <c r="AW123" s="476"/>
      <c r="AX123" s="477" t="s">
        <v>11</v>
      </c>
      <c r="AY123" s="477"/>
      <c r="AZ123" s="477"/>
      <c r="BA123" s="478" t="s">
        <v>18</v>
      </c>
      <c r="BB123" s="478"/>
      <c r="BC123" s="479"/>
      <c r="BD123" s="58" t="s">
        <v>19</v>
      </c>
      <c r="BE123" s="211" t="s">
        <v>169</v>
      </c>
      <c r="BF123" s="340" t="s">
        <v>141</v>
      </c>
      <c r="BG123" s="125"/>
      <c r="BH123" s="407"/>
      <c r="BI123" s="456" t="s">
        <v>141</v>
      </c>
      <c r="BJ123" s="457"/>
      <c r="BK123" s="402"/>
      <c r="BL123" s="442" t="s">
        <v>141</v>
      </c>
      <c r="BM123" s="442"/>
      <c r="BN123" s="38"/>
      <c r="BO123" s="100"/>
      <c r="BP123" s="494" t="s">
        <v>141</v>
      </c>
      <c r="BQ123" s="495"/>
      <c r="BR123" s="402"/>
      <c r="BS123" s="442" t="s">
        <v>141</v>
      </c>
      <c r="BT123" s="442"/>
      <c r="BU123" s="87"/>
      <c r="BV123" s="100"/>
      <c r="BW123" s="494" t="s">
        <v>141</v>
      </c>
      <c r="BX123" s="495"/>
      <c r="BY123" s="402"/>
      <c r="BZ123" s="442" t="s">
        <v>141</v>
      </c>
      <c r="CA123" s="442"/>
      <c r="CB123" s="4"/>
      <c r="CC123" s="41"/>
      <c r="CD123" s="41"/>
      <c r="CE123" s="41"/>
      <c r="CF123" s="41"/>
      <c r="CG123" s="41"/>
      <c r="CH123" s="41"/>
      <c r="CI123" s="41"/>
      <c r="CJ123" s="41"/>
      <c r="CK123" s="41"/>
      <c r="CL123" s="41"/>
      <c r="CM123" s="41"/>
    </row>
    <row r="124" spans="1:91" ht="16.5" customHeight="1" x14ac:dyDescent="0.2">
      <c r="A124" s="431" t="s">
        <v>142</v>
      </c>
      <c r="B124" s="369">
        <v>41</v>
      </c>
      <c r="C124" s="370">
        <v>22</v>
      </c>
      <c r="D124" s="371">
        <v>36</v>
      </c>
      <c r="E124" s="372">
        <v>32</v>
      </c>
      <c r="F124" s="373">
        <v>8</v>
      </c>
      <c r="G124" s="374">
        <v>15</v>
      </c>
      <c r="H124" s="375">
        <f t="shared" ref="H124:H135" si="495">(E124/B124)*77</f>
        <v>60.09756097560976</v>
      </c>
      <c r="I124" s="376">
        <f t="shared" ref="I124:I135" si="496">(F124/C124)*77</f>
        <v>28</v>
      </c>
      <c r="J124" s="376">
        <f t="shared" ref="J124:J135" si="497">(G124/D124)*77</f>
        <v>32.083333333333336</v>
      </c>
      <c r="K124" s="379">
        <f t="shared" ref="K124:K135" si="498">(H124/(H$150))*1000</f>
        <v>22.848501816462417</v>
      </c>
      <c r="L124" s="379">
        <f t="shared" ref="L124:L135" si="499">(I124/(I$150))*1000</f>
        <v>10.193374112650202</v>
      </c>
      <c r="M124" s="379">
        <f t="shared" ref="M124:M135" si="500">(J124/(J$150))*1000</f>
        <v>11.160657200232386</v>
      </c>
      <c r="N124" s="382">
        <f t="shared" ref="N124:N135" si="501">(K124-E$151)</f>
        <v>15.214914030202875</v>
      </c>
      <c r="O124" s="382">
        <f t="shared" ref="O124:O135" si="502">(L124-F$151)</f>
        <v>2.785966705242795</v>
      </c>
      <c r="P124" s="382">
        <f t="shared" ref="P124:P135" si="503">(M124-G$151)</f>
        <v>3.9142803886381827</v>
      </c>
      <c r="Q124" s="373">
        <v>34</v>
      </c>
      <c r="R124" s="373">
        <v>29</v>
      </c>
      <c r="S124" s="374">
        <v>41</v>
      </c>
      <c r="T124" s="384">
        <f t="shared" ref="T124:T135" si="504">(Q124/B124)*77</f>
        <v>63.853658536585364</v>
      </c>
      <c r="U124" s="385">
        <f t="shared" ref="U124:U135" si="505">(R124/C124)*77</f>
        <v>101.5</v>
      </c>
      <c r="V124" s="385">
        <f t="shared" ref="V124:V135" si="506">(S124/D124)*77</f>
        <v>87.694444444444443</v>
      </c>
      <c r="W124" s="388">
        <f t="shared" ref="W124:W135" si="507">(T124/T$150)*1000</f>
        <v>13.826946928546297</v>
      </c>
      <c r="X124" s="388">
        <f t="shared" ref="X124:X135" si="508">(U124/U$150)*1000</f>
        <v>22.206723501019784</v>
      </c>
      <c r="Y124" s="388">
        <f t="shared" ref="Y124:Y135" si="509">(V124/V$150)*1000</f>
        <v>17.346054268421508</v>
      </c>
      <c r="Z124" s="391">
        <f t="shared" ref="Z124:Z135" si="510">(W124-E$151)</f>
        <v>6.1933591422867558</v>
      </c>
      <c r="AA124" s="391">
        <f t="shared" ref="AA124:AA135" si="511">(X124-F$151)</f>
        <v>14.799316093612376</v>
      </c>
      <c r="AB124" s="391">
        <f t="shared" ref="AB124:AB135" si="512">(Y124-G$151)</f>
        <v>10.099677456827305</v>
      </c>
      <c r="AC124" s="373">
        <v>19</v>
      </c>
      <c r="AD124" s="373">
        <v>11</v>
      </c>
      <c r="AE124" s="374">
        <v>17</v>
      </c>
      <c r="AF124" s="384">
        <f t="shared" ref="AF124:AF135" si="513">(AC124/B124)*77</f>
        <v>35.682926829268297</v>
      </c>
      <c r="AG124" s="385">
        <f t="shared" ref="AG124:AG135" si="514">(AD124/C124)*77</f>
        <v>38.5</v>
      </c>
      <c r="AH124" s="385">
        <f t="shared" ref="AH124:AH135" si="515">(AE124/D124)*77</f>
        <v>36.361111111111107</v>
      </c>
      <c r="AI124" s="388">
        <f t="shared" ref="AI124:AI135" si="516">((AF124/AF$150)*1000)</f>
        <v>15.278755592902783</v>
      </c>
      <c r="AJ124" s="388">
        <f t="shared" ref="AJ124:AJ135" si="517">((AG124/AG$150)*1000)</f>
        <v>16.925011865457051</v>
      </c>
      <c r="AK124" s="388">
        <f t="shared" ref="AK124:AK135" si="518">((AH124/AH$150)*1000)</f>
        <v>13.339832680091057</v>
      </c>
      <c r="AL124" s="391">
        <f t="shared" ref="AL124:AL135" si="519">(AI124-E$151)</f>
        <v>7.6451678066432418</v>
      </c>
      <c r="AM124" s="391">
        <f t="shared" ref="AM124:AM135" si="520">(AJ124-F$151)</f>
        <v>9.5176044580496431</v>
      </c>
      <c r="AN124" s="391">
        <f t="shared" ref="AN124:AN135" si="521">(AK124-G$151)</f>
        <v>6.0934558684968536</v>
      </c>
      <c r="AO124" s="373">
        <v>161</v>
      </c>
      <c r="AP124" s="373">
        <v>75</v>
      </c>
      <c r="AQ124" s="374">
        <v>124</v>
      </c>
      <c r="AR124" s="384">
        <f t="shared" ref="AR124:AR135" si="522">(AO124/B124)*77</f>
        <v>302.36585365853659</v>
      </c>
      <c r="AS124" s="385">
        <f t="shared" ref="AS124:AS135" si="523">(AP124/C124)*77</f>
        <v>262.5</v>
      </c>
      <c r="AT124" s="385">
        <f t="shared" ref="AT124:AT135" si="524">(AQ124/D124)*77</f>
        <v>265.22222222222223</v>
      </c>
      <c r="AU124" s="388">
        <f t="shared" ref="AU124:AU135" si="525">(AR124/AR$150)*1000</f>
        <v>11.715652700365869</v>
      </c>
      <c r="AV124" s="388">
        <f t="shared" ref="AV124:AV135" si="526">(AS124/AS$150)*1000</f>
        <v>9.9004477257301033</v>
      </c>
      <c r="AW124" s="388">
        <f t="shared" ref="AW124:AW135" si="527">(AT124/AT$150)*1000</f>
        <v>9.7710427765518482</v>
      </c>
      <c r="AX124" s="391">
        <f t="shared" ref="AX124:AX135" si="528">(AU124-E$151)</f>
        <v>4.0820649141063274</v>
      </c>
      <c r="AY124" s="391">
        <f t="shared" ref="AY124:AY135" si="529">(AV124-F$151)</f>
        <v>2.4930403183226959</v>
      </c>
      <c r="AZ124" s="391">
        <f t="shared" ref="AZ124:AZ135" si="530">(AW124-G$151)</f>
        <v>2.5246659649576451</v>
      </c>
      <c r="BA124" s="394">
        <f t="shared" ref="BA124:BA135" si="531">(((AX124+AL124)+Z124)+N124)</f>
        <v>33.135505893239198</v>
      </c>
      <c r="BB124" s="394">
        <f t="shared" ref="BB124:BB135" si="532">(((AY124+AM124)+AA124)+O124)</f>
        <v>29.59592757522751</v>
      </c>
      <c r="BC124" s="397">
        <f t="shared" ref="BC124:BC135" si="533">(((AZ124+AN124)+AB124)+P124)</f>
        <v>22.632079678919986</v>
      </c>
      <c r="BD124" s="121">
        <f t="shared" ref="BD124:BD135" si="534">(BA124+BB124)+BC124</f>
        <v>85.363513147386698</v>
      </c>
      <c r="BE124" s="287">
        <f t="shared" si="283"/>
        <v>28.454504382462233</v>
      </c>
      <c r="BF124" s="111" t="str">
        <f>A124</f>
        <v>Sidney Crosby</v>
      </c>
      <c r="BG124" s="337"/>
      <c r="BH124" s="405">
        <f>RANK(BJ124,BJ$124:BJ$140)</f>
        <v>1</v>
      </c>
      <c r="BI124" s="103" t="str">
        <f>BF124</f>
        <v>Sidney Crosby</v>
      </c>
      <c r="BJ124" s="215">
        <f>BC124</f>
        <v>22.632079678919986</v>
      </c>
      <c r="BK124" s="234">
        <v>1</v>
      </c>
      <c r="BL124" s="91" t="str">
        <f>VLOOKUP(BK124,BH$124:BJ$140,2,FALSE)</f>
        <v>Sidney Crosby</v>
      </c>
      <c r="BM124" s="72">
        <f>VLOOKUP(BL124,BI$124:BK$140,2,FALSE)</f>
        <v>22.632079678919986</v>
      </c>
      <c r="BN124" s="81"/>
      <c r="BO124" s="83">
        <f>RANK(BQ124,BQ$124:BQ$140)</f>
        <v>1</v>
      </c>
      <c r="BP124" s="103" t="str">
        <f>BF124</f>
        <v>Sidney Crosby</v>
      </c>
      <c r="BQ124" s="218">
        <f>BD124</f>
        <v>85.363513147386698</v>
      </c>
      <c r="BR124" s="234">
        <v>1</v>
      </c>
      <c r="BS124" s="91" t="str">
        <f>VLOOKUP(BR124,BO$124:BQ$140,2,FALSE)</f>
        <v>Sidney Crosby</v>
      </c>
      <c r="BT124" s="72">
        <f>VLOOKUP(BS124,BP$124:BR$140,2,FALSE)</f>
        <v>85.363513147386698</v>
      </c>
      <c r="BU124" s="198"/>
      <c r="BV124" s="203">
        <f>RANK(BX124,BX$124:BX$140)</f>
        <v>1</v>
      </c>
      <c r="BW124" s="45" t="str">
        <f>BF124</f>
        <v>Sidney Crosby</v>
      </c>
      <c r="BX124" s="72">
        <f>BE124</f>
        <v>28.454504382462233</v>
      </c>
      <c r="BY124" s="234">
        <v>1</v>
      </c>
      <c r="BZ124" s="45" t="str">
        <f t="shared" ref="BZ124:CA124" si="535">VLOOKUP(BY124,BV$124:BX$140,2,FALSE)</f>
        <v>Sidney Crosby</v>
      </c>
      <c r="CA124" s="72">
        <f t="shared" si="535"/>
        <v>28.454504382462233</v>
      </c>
      <c r="CB124" s="38"/>
      <c r="CC124" s="41"/>
      <c r="CD124" s="41"/>
      <c r="CE124" s="41"/>
      <c r="CF124" s="41"/>
      <c r="CG124" s="41"/>
      <c r="CH124" s="41"/>
      <c r="CI124" s="41"/>
      <c r="CJ124" s="41"/>
      <c r="CK124" s="41"/>
      <c r="CL124" s="41"/>
      <c r="CM124" s="41"/>
    </row>
    <row r="125" spans="1:91" ht="16.5" customHeight="1" x14ac:dyDescent="0.2">
      <c r="A125" s="427" t="s">
        <v>143</v>
      </c>
      <c r="B125" s="294">
        <v>82</v>
      </c>
      <c r="C125" s="295">
        <v>82</v>
      </c>
      <c r="D125" s="296">
        <v>48</v>
      </c>
      <c r="E125" s="297">
        <v>31</v>
      </c>
      <c r="F125" s="298">
        <v>24</v>
      </c>
      <c r="G125" s="47">
        <v>6</v>
      </c>
      <c r="H125" s="299">
        <f t="shared" si="495"/>
        <v>29.109756097560975</v>
      </c>
      <c r="I125" s="300">
        <f t="shared" si="496"/>
        <v>22.536585365853657</v>
      </c>
      <c r="J125" s="300">
        <f t="shared" si="497"/>
        <v>9.625</v>
      </c>
      <c r="K125" s="303">
        <f t="shared" si="498"/>
        <v>11.067243067348981</v>
      </c>
      <c r="L125" s="303">
        <f t="shared" si="499"/>
        <v>8.204423066279432</v>
      </c>
      <c r="M125" s="303">
        <f t="shared" si="500"/>
        <v>3.3481971600697156</v>
      </c>
      <c r="N125" s="54">
        <f t="shared" si="501"/>
        <v>3.4336552810894396</v>
      </c>
      <c r="O125" s="54">
        <f t="shared" si="502"/>
        <v>0.79701565887202452</v>
      </c>
      <c r="P125" s="54">
        <f t="shared" si="503"/>
        <v>-3.8981796515244875</v>
      </c>
      <c r="Q125" s="298">
        <v>31</v>
      </c>
      <c r="R125" s="298">
        <v>30</v>
      </c>
      <c r="S125" s="47">
        <v>22</v>
      </c>
      <c r="T125" s="307">
        <f t="shared" si="504"/>
        <v>29.109756097560975</v>
      </c>
      <c r="U125" s="308">
        <f t="shared" si="505"/>
        <v>28.170731707317074</v>
      </c>
      <c r="V125" s="308">
        <f t="shared" si="506"/>
        <v>35.291666666666664</v>
      </c>
      <c r="W125" s="284">
        <f t="shared" si="507"/>
        <v>6.3034610997784588</v>
      </c>
      <c r="X125" s="284">
        <f t="shared" si="508"/>
        <v>6.1633463038995195</v>
      </c>
      <c r="Y125" s="284">
        <f t="shared" si="509"/>
        <v>6.9807291568037764</v>
      </c>
      <c r="Z125" s="312">
        <f t="shared" si="510"/>
        <v>-1.3301266864810826</v>
      </c>
      <c r="AA125" s="312">
        <f t="shared" si="511"/>
        <v>-1.2440611035078879</v>
      </c>
      <c r="AB125" s="312">
        <f t="shared" si="512"/>
        <v>-0.26564765479042673</v>
      </c>
      <c r="AC125" s="298">
        <v>15</v>
      </c>
      <c r="AD125" s="298">
        <v>17</v>
      </c>
      <c r="AE125" s="47">
        <v>5</v>
      </c>
      <c r="AF125" s="307">
        <f t="shared" si="513"/>
        <v>14.085365853658537</v>
      </c>
      <c r="AG125" s="308">
        <f t="shared" si="514"/>
        <v>15.963414634146341</v>
      </c>
      <c r="AH125" s="308">
        <f t="shared" si="515"/>
        <v>8.0208333333333339</v>
      </c>
      <c r="AI125" s="284">
        <f t="shared" si="516"/>
        <v>6.0310877340405726</v>
      </c>
      <c r="AJ125" s="284">
        <f t="shared" si="517"/>
        <v>7.0176878466529233</v>
      </c>
      <c r="AK125" s="284">
        <f t="shared" si="518"/>
        <v>2.9426101500200867</v>
      </c>
      <c r="AL125" s="312">
        <f t="shared" si="519"/>
        <v>-1.6025000522189687</v>
      </c>
      <c r="AM125" s="312">
        <f t="shared" si="520"/>
        <v>-0.38971956075448411</v>
      </c>
      <c r="AN125" s="312">
        <f t="shared" si="521"/>
        <v>-4.3037666615741159</v>
      </c>
      <c r="AO125" s="298">
        <v>211</v>
      </c>
      <c r="AP125" s="298">
        <v>234</v>
      </c>
      <c r="AQ125" s="47">
        <v>100</v>
      </c>
      <c r="AR125" s="307">
        <f t="shared" si="522"/>
        <v>198.13414634146341</v>
      </c>
      <c r="AS125" s="308">
        <f t="shared" si="523"/>
        <v>219.73170731707316</v>
      </c>
      <c r="AT125" s="308">
        <f t="shared" si="524"/>
        <v>160.41666666666669</v>
      </c>
      <c r="AU125" s="284">
        <f t="shared" si="525"/>
        <v>7.6770270800534108</v>
      </c>
      <c r="AV125" s="284">
        <f t="shared" si="526"/>
        <v>8.2873991694404197</v>
      </c>
      <c r="AW125" s="284">
        <f t="shared" si="527"/>
        <v>5.909904905172489</v>
      </c>
      <c r="AX125" s="312">
        <f t="shared" si="528"/>
        <v>4.343929379386946E-2</v>
      </c>
      <c r="AY125" s="312">
        <f t="shared" si="529"/>
        <v>0.87999176203301221</v>
      </c>
      <c r="AZ125" s="312">
        <f t="shared" si="530"/>
        <v>-1.3364719064217141</v>
      </c>
      <c r="BA125" s="315">
        <f t="shared" si="531"/>
        <v>0.54446783618325778</v>
      </c>
      <c r="BB125" s="315">
        <f t="shared" si="532"/>
        <v>4.3226756642664732E-2</v>
      </c>
      <c r="BC125" s="40">
        <f t="shared" si="533"/>
        <v>-9.8040658743107443</v>
      </c>
      <c r="BD125" s="122">
        <f t="shared" si="534"/>
        <v>-9.2163712814848218</v>
      </c>
      <c r="BE125" s="287">
        <f t="shared" si="283"/>
        <v>-3.0721237604949407</v>
      </c>
      <c r="BF125" s="112" t="str">
        <f t="shared" ref="BF125:BF148" si="536">A125</f>
        <v>David Backes</v>
      </c>
      <c r="BG125" s="125"/>
      <c r="BH125" s="405">
        <f>RANK(BJ125,BJ$124:BJ$140)</f>
        <v>15</v>
      </c>
      <c r="BI125" s="65" t="str">
        <f>BF125</f>
        <v>David Backes</v>
      </c>
      <c r="BJ125" s="114">
        <f>BC125</f>
        <v>-9.8040658743107443</v>
      </c>
      <c r="BK125" s="235">
        <f>BK124+1</f>
        <v>2</v>
      </c>
      <c r="BL125" s="189" t="str">
        <f t="shared" ref="BL125:BM125" si="537">VLOOKUP(BK125,BH$124:BJ$140,2,FALSE)</f>
        <v>Thomas Vanek</v>
      </c>
      <c r="BM125" s="73">
        <f t="shared" si="537"/>
        <v>12.820188429602799</v>
      </c>
      <c r="BN125" s="81"/>
      <c r="BO125" s="83">
        <f>RANK(BQ125,BQ$124:BQ$140)</f>
        <v>13</v>
      </c>
      <c r="BP125" s="65" t="str">
        <f>BF125</f>
        <v>David Backes</v>
      </c>
      <c r="BQ125" s="102">
        <f>BD125</f>
        <v>-9.2163712814848218</v>
      </c>
      <c r="BR125" s="235">
        <f>BR124+1</f>
        <v>2</v>
      </c>
      <c r="BS125" s="189" t="str">
        <f t="shared" ref="BS125:BT125" si="538">VLOOKUP(BR125,BO$124:BQ$140,2,FALSE)</f>
        <v>Thomas Vanek</v>
      </c>
      <c r="BT125" s="73">
        <f t="shared" si="538"/>
        <v>28.240739432856742</v>
      </c>
      <c r="BU125" s="84"/>
      <c r="BV125" s="203">
        <f>RANK(BX125,BX$124:BX$140)</f>
        <v>13</v>
      </c>
      <c r="BW125" s="71" t="str">
        <f>BF125</f>
        <v>David Backes</v>
      </c>
      <c r="BX125" s="73">
        <f>BE125</f>
        <v>-3.0721237604949407</v>
      </c>
      <c r="BY125" s="235">
        <f>BY124+1</f>
        <v>2</v>
      </c>
      <c r="BZ125" s="71" t="str">
        <f>VLOOKUP(BY125,BV$124:BX$140,2,FALSE)</f>
        <v>Thomas Vanek</v>
      </c>
      <c r="CA125" s="73">
        <f>VLOOKUP(BZ125,BW$124:BY$140,2,FALSE)</f>
        <v>9.4135798109522479</v>
      </c>
      <c r="CB125" s="38"/>
      <c r="CC125" s="41"/>
      <c r="CD125" s="41"/>
      <c r="CE125" s="41"/>
      <c r="CF125" s="41"/>
      <c r="CG125" s="41"/>
      <c r="CH125" s="41"/>
      <c r="CI125" s="41"/>
      <c r="CJ125" s="41"/>
      <c r="CK125" s="41"/>
      <c r="CL125" s="41"/>
      <c r="CM125" s="41"/>
    </row>
    <row r="126" spans="1:91" ht="16.5" customHeight="1" x14ac:dyDescent="0.2">
      <c r="A126" s="427" t="s">
        <v>144</v>
      </c>
      <c r="B126" s="294">
        <v>79</v>
      </c>
      <c r="C126" s="295">
        <v>80</v>
      </c>
      <c r="D126" s="296">
        <v>48</v>
      </c>
      <c r="E126" s="297">
        <v>32</v>
      </c>
      <c r="F126" s="298">
        <v>31</v>
      </c>
      <c r="G126" s="47">
        <v>21</v>
      </c>
      <c r="H126" s="299">
        <f t="shared" si="495"/>
        <v>31.189873417721518</v>
      </c>
      <c r="I126" s="300">
        <f t="shared" si="496"/>
        <v>29.837500000000002</v>
      </c>
      <c r="J126" s="300">
        <f t="shared" si="497"/>
        <v>33.6875</v>
      </c>
      <c r="K126" s="303">
        <f t="shared" si="498"/>
        <v>11.858083221202014</v>
      </c>
      <c r="L126" s="303">
        <f t="shared" si="499"/>
        <v>10.862314288792875</v>
      </c>
      <c r="M126" s="303">
        <f t="shared" si="500"/>
        <v>11.718690060244004</v>
      </c>
      <c r="N126" s="54">
        <f t="shared" si="501"/>
        <v>4.2244954349424724</v>
      </c>
      <c r="O126" s="54">
        <f t="shared" si="502"/>
        <v>3.454906881385468</v>
      </c>
      <c r="P126" s="54">
        <f t="shared" si="503"/>
        <v>4.472313248649801</v>
      </c>
      <c r="Q126" s="298">
        <v>24</v>
      </c>
      <c r="R126" s="298">
        <v>34</v>
      </c>
      <c r="S126" s="47">
        <v>13</v>
      </c>
      <c r="T126" s="307">
        <f t="shared" si="504"/>
        <v>23.39240506329114</v>
      </c>
      <c r="U126" s="308">
        <f t="shared" si="505"/>
        <v>32.725000000000001</v>
      </c>
      <c r="V126" s="308">
        <f t="shared" si="506"/>
        <v>20.854166666666664</v>
      </c>
      <c r="W126" s="284">
        <f t="shared" si="507"/>
        <v>5.0654191279559031</v>
      </c>
      <c r="X126" s="284">
        <f t="shared" si="508"/>
        <v>7.1597539563632751</v>
      </c>
      <c r="Y126" s="284">
        <f t="shared" si="509"/>
        <v>4.1249763199295044</v>
      </c>
      <c r="Z126" s="312">
        <f t="shared" si="510"/>
        <v>-2.5681686583036383</v>
      </c>
      <c r="AA126" s="312">
        <f t="shared" si="511"/>
        <v>-0.24765345104413239</v>
      </c>
      <c r="AB126" s="312">
        <f t="shared" si="512"/>
        <v>-3.1214004916646987</v>
      </c>
      <c r="AC126" s="298">
        <v>14</v>
      </c>
      <c r="AD126" s="298">
        <v>26</v>
      </c>
      <c r="AE126" s="47">
        <v>12</v>
      </c>
      <c r="AF126" s="307">
        <f t="shared" si="513"/>
        <v>13.645569620253164</v>
      </c>
      <c r="AG126" s="308">
        <f t="shared" si="514"/>
        <v>25.025000000000002</v>
      </c>
      <c r="AH126" s="308">
        <f t="shared" si="515"/>
        <v>19.25</v>
      </c>
      <c r="AI126" s="284">
        <f t="shared" si="516"/>
        <v>5.8427752900241154</v>
      </c>
      <c r="AJ126" s="284">
        <f t="shared" si="517"/>
        <v>11.001257712547083</v>
      </c>
      <c r="AK126" s="284">
        <f t="shared" si="518"/>
        <v>7.0622643600482071</v>
      </c>
      <c r="AL126" s="312">
        <f t="shared" si="519"/>
        <v>-1.7908124962354259</v>
      </c>
      <c r="AM126" s="312">
        <f t="shared" si="520"/>
        <v>3.593850305139676</v>
      </c>
      <c r="AN126" s="312">
        <f t="shared" si="521"/>
        <v>-0.18411245154599598</v>
      </c>
      <c r="AO126" s="298">
        <v>253</v>
      </c>
      <c r="AP126" s="298">
        <v>245</v>
      </c>
      <c r="AQ126" s="47">
        <v>151</v>
      </c>
      <c r="AR126" s="307">
        <f t="shared" si="522"/>
        <v>246.59493670886079</v>
      </c>
      <c r="AS126" s="308">
        <f t="shared" si="523"/>
        <v>235.8125</v>
      </c>
      <c r="AT126" s="308">
        <f t="shared" si="524"/>
        <v>242.22916666666669</v>
      </c>
      <c r="AU126" s="284">
        <f t="shared" si="525"/>
        <v>9.554718567567825</v>
      </c>
      <c r="AV126" s="284">
        <f t="shared" si="526"/>
        <v>8.8939022069475442</v>
      </c>
      <c r="AW126" s="284">
        <f t="shared" si="527"/>
        <v>8.9239564068104578</v>
      </c>
      <c r="AX126" s="312">
        <f t="shared" si="528"/>
        <v>1.9211307813082836</v>
      </c>
      <c r="AY126" s="312">
        <f t="shared" si="529"/>
        <v>1.4864947995401367</v>
      </c>
      <c r="AZ126" s="312">
        <f t="shared" si="530"/>
        <v>1.6775795952162547</v>
      </c>
      <c r="BA126" s="315">
        <f t="shared" si="531"/>
        <v>1.7866450617116918</v>
      </c>
      <c r="BB126" s="315">
        <f t="shared" si="532"/>
        <v>8.2875985350211483</v>
      </c>
      <c r="BC126" s="40">
        <f t="shared" si="533"/>
        <v>2.8443799006553609</v>
      </c>
      <c r="BD126" s="122">
        <f t="shared" si="534"/>
        <v>12.9186234973882</v>
      </c>
      <c r="BE126" s="287">
        <f t="shared" si="283"/>
        <v>4.3062078324627331</v>
      </c>
      <c r="BF126" s="112" t="str">
        <f t="shared" si="536"/>
        <v>Logan Couture</v>
      </c>
      <c r="BG126" s="125"/>
      <c r="BH126" s="405">
        <f>RANK(BJ126,BJ$124:BJ$140)</f>
        <v>4</v>
      </c>
      <c r="BI126" s="65" t="str">
        <f>BF126</f>
        <v>Logan Couture</v>
      </c>
      <c r="BJ126" s="114">
        <f>BC126</f>
        <v>2.8443799006553609</v>
      </c>
      <c r="BK126" s="235">
        <f t="shared" ref="BK126" si="539">BK125+1</f>
        <v>3</v>
      </c>
      <c r="BL126" s="189" t="str">
        <f t="shared" ref="BL126:BM126" si="540">VLOOKUP(BK126,BH$124:BJ$140,2,FALSE)</f>
        <v>Matt Moulson</v>
      </c>
      <c r="BM126" s="73">
        <f t="shared" si="540"/>
        <v>7.2712898494706231</v>
      </c>
      <c r="BN126" s="81"/>
      <c r="BO126" s="83">
        <f>RANK(BQ126,BQ$124:BQ$140)</f>
        <v>6</v>
      </c>
      <c r="BP126" s="65" t="str">
        <f>BF126</f>
        <v>Logan Couture</v>
      </c>
      <c r="BQ126" s="102">
        <f>BD126</f>
        <v>12.9186234973882</v>
      </c>
      <c r="BR126" s="235">
        <f t="shared" ref="BR126" si="541">BR125+1</f>
        <v>3</v>
      </c>
      <c r="BS126" s="189" t="str">
        <f t="shared" ref="BS126:BT126" si="542">VLOOKUP(BR126,BO$124:BQ$140,2,FALSE)</f>
        <v>Brad Richards</v>
      </c>
      <c r="BT126" s="73">
        <f t="shared" si="542"/>
        <v>19.451252011476054</v>
      </c>
      <c r="BU126" s="84"/>
      <c r="BV126" s="203">
        <f>RANK(BX126,BX$124:BX$140)</f>
        <v>6</v>
      </c>
      <c r="BW126" s="71" t="str">
        <f>BF126</f>
        <v>Logan Couture</v>
      </c>
      <c r="BX126" s="73">
        <f>BE126</f>
        <v>4.3062078324627331</v>
      </c>
      <c r="BY126" s="235">
        <f t="shared" ref="BY126" si="543">BY125+1</f>
        <v>3</v>
      </c>
      <c r="BZ126" s="71" t="str">
        <f>VLOOKUP(BY126,BV$124:BX$140,2,FALSE)</f>
        <v>Brad Richards</v>
      </c>
      <c r="CA126" s="73">
        <f>VLOOKUP(BZ126,BW$124:BY$140,2,FALSE)</f>
        <v>6.483750670492018</v>
      </c>
      <c r="CB126" s="38"/>
      <c r="CC126" s="41"/>
      <c r="CD126" s="41"/>
      <c r="CE126" s="41"/>
      <c r="CF126" s="41"/>
      <c r="CG126" s="41"/>
      <c r="CH126" s="41"/>
      <c r="CI126" s="41"/>
      <c r="CJ126" s="41"/>
      <c r="CK126" s="41"/>
      <c r="CL126" s="41"/>
      <c r="CM126" s="41"/>
    </row>
    <row r="127" spans="1:91" ht="16.5" customHeight="1" x14ac:dyDescent="0.2">
      <c r="A127" s="427" t="s">
        <v>125</v>
      </c>
      <c r="B127" s="294">
        <v>82</v>
      </c>
      <c r="C127" s="295">
        <v>82</v>
      </c>
      <c r="D127" s="296">
        <v>47</v>
      </c>
      <c r="E127" s="297">
        <v>31</v>
      </c>
      <c r="F127" s="298">
        <v>36</v>
      </c>
      <c r="G127" s="47">
        <v>15</v>
      </c>
      <c r="H127" s="299">
        <f t="shared" si="495"/>
        <v>29.109756097560975</v>
      </c>
      <c r="I127" s="300">
        <f t="shared" si="496"/>
        <v>33.804878048780488</v>
      </c>
      <c r="J127" s="300">
        <f t="shared" si="497"/>
        <v>24.574468085106385</v>
      </c>
      <c r="K127" s="303">
        <f t="shared" si="498"/>
        <v>11.067243067348981</v>
      </c>
      <c r="L127" s="303">
        <f t="shared" si="499"/>
        <v>12.306634599419148</v>
      </c>
      <c r="M127" s="303">
        <f t="shared" si="500"/>
        <v>8.5485884937950196</v>
      </c>
      <c r="N127" s="54">
        <f t="shared" si="501"/>
        <v>3.4336552810894396</v>
      </c>
      <c r="O127" s="54">
        <f t="shared" si="502"/>
        <v>4.8992271920117405</v>
      </c>
      <c r="P127" s="54">
        <f t="shared" si="503"/>
        <v>1.3022116822008165</v>
      </c>
      <c r="Q127" s="298">
        <v>22</v>
      </c>
      <c r="R127" s="298">
        <v>33</v>
      </c>
      <c r="S127" s="47">
        <v>29</v>
      </c>
      <c r="T127" s="307">
        <f t="shared" si="504"/>
        <v>20.658536585365855</v>
      </c>
      <c r="U127" s="308">
        <f t="shared" si="505"/>
        <v>30.987804878048781</v>
      </c>
      <c r="V127" s="308">
        <f t="shared" si="506"/>
        <v>47.51063829787234</v>
      </c>
      <c r="W127" s="284">
        <f t="shared" si="507"/>
        <v>4.4734240062943904</v>
      </c>
      <c r="X127" s="284">
        <f t="shared" si="508"/>
        <v>6.7796809342894706</v>
      </c>
      <c r="Y127" s="284">
        <f t="shared" si="509"/>
        <v>9.397654725600443</v>
      </c>
      <c r="Z127" s="312">
        <f t="shared" si="510"/>
        <v>-3.160163779965151</v>
      </c>
      <c r="AA127" s="312">
        <f t="shared" si="511"/>
        <v>-0.62772647311793683</v>
      </c>
      <c r="AB127" s="312">
        <f t="shared" si="512"/>
        <v>2.1512779140062399</v>
      </c>
      <c r="AC127" s="298">
        <v>15</v>
      </c>
      <c r="AD127" s="298">
        <v>24</v>
      </c>
      <c r="AE127" s="47">
        <v>15</v>
      </c>
      <c r="AF127" s="307">
        <f t="shared" si="513"/>
        <v>14.085365853658537</v>
      </c>
      <c r="AG127" s="308">
        <f t="shared" si="514"/>
        <v>22.536585365853657</v>
      </c>
      <c r="AH127" s="308">
        <f t="shared" si="515"/>
        <v>24.574468085106385</v>
      </c>
      <c r="AI127" s="284">
        <f t="shared" si="516"/>
        <v>6.0310877340405726</v>
      </c>
      <c r="AJ127" s="284">
        <f t="shared" si="517"/>
        <v>9.9073240188041272</v>
      </c>
      <c r="AK127" s="284">
        <f t="shared" si="518"/>
        <v>9.0156566298487757</v>
      </c>
      <c r="AL127" s="312">
        <f t="shared" si="519"/>
        <v>-1.6025000522189687</v>
      </c>
      <c r="AM127" s="312">
        <f t="shared" si="520"/>
        <v>2.4999166113967197</v>
      </c>
      <c r="AN127" s="312">
        <f t="shared" si="521"/>
        <v>1.7692798182545726</v>
      </c>
      <c r="AO127" s="298">
        <v>237</v>
      </c>
      <c r="AP127" s="298">
        <v>219</v>
      </c>
      <c r="AQ127" s="47">
        <v>154</v>
      </c>
      <c r="AR127" s="307">
        <f t="shared" si="522"/>
        <v>222.54878048780486</v>
      </c>
      <c r="AS127" s="308">
        <f t="shared" si="523"/>
        <v>205.64634146341464</v>
      </c>
      <c r="AT127" s="308">
        <f t="shared" si="524"/>
        <v>252.29787234042553</v>
      </c>
      <c r="AU127" s="284">
        <f t="shared" si="525"/>
        <v>8.6230114595860581</v>
      </c>
      <c r="AV127" s="284">
        <f t="shared" si="526"/>
        <v>7.7561556329378289</v>
      </c>
      <c r="AW127" s="284">
        <f t="shared" si="527"/>
        <v>9.2948972466031972</v>
      </c>
      <c r="AX127" s="312">
        <f t="shared" si="528"/>
        <v>0.98942367332651671</v>
      </c>
      <c r="AY127" s="312">
        <f t="shared" si="529"/>
        <v>0.34874822553042151</v>
      </c>
      <c r="AZ127" s="312">
        <f t="shared" si="530"/>
        <v>2.0485204350089941</v>
      </c>
      <c r="BA127" s="315">
        <f t="shared" si="531"/>
        <v>-0.33958487776816337</v>
      </c>
      <c r="BB127" s="315">
        <f t="shared" si="532"/>
        <v>7.1201655558209449</v>
      </c>
      <c r="BC127" s="40">
        <f t="shared" si="533"/>
        <v>7.2712898494706231</v>
      </c>
      <c r="BD127" s="122">
        <f t="shared" si="534"/>
        <v>14.051870527523405</v>
      </c>
      <c r="BE127" s="287">
        <f t="shared" ref="BE127:BE128" si="544">(BC127+BB127+BA127)/3</f>
        <v>4.6839568425078015</v>
      </c>
      <c r="BF127" s="112" t="str">
        <f t="shared" si="536"/>
        <v>Matt Moulson</v>
      </c>
      <c r="BG127" s="125"/>
      <c r="BH127" s="405">
        <f t="shared" ref="BH127:BH128" si="545">RANK(BJ127,BJ$124:BJ$140)</f>
        <v>3</v>
      </c>
      <c r="BI127" s="65" t="str">
        <f t="shared" ref="BI127:BI128" si="546">BF127</f>
        <v>Matt Moulson</v>
      </c>
      <c r="BJ127" s="114">
        <f t="shared" ref="BJ127:BJ128" si="547">BC127</f>
        <v>7.2712898494706231</v>
      </c>
      <c r="BK127" s="235">
        <f t="shared" ref="BK127:BK140" si="548">BK126+1</f>
        <v>4</v>
      </c>
      <c r="BL127" s="189" t="str">
        <f t="shared" ref="BL127:BL128" si="549">VLOOKUP(BK127,BH$124:BJ$140,2,FALSE)</f>
        <v>Logan Couture</v>
      </c>
      <c r="BM127" s="73">
        <f t="shared" ref="BM127:BM128" si="550">VLOOKUP(BL127,BI$124:BK$140,2,FALSE)</f>
        <v>2.8443799006553609</v>
      </c>
      <c r="BN127" s="81"/>
      <c r="BO127" s="83">
        <f t="shared" ref="BO127:BO128" si="551">RANK(BQ127,BQ$124:BQ$140)</f>
        <v>5</v>
      </c>
      <c r="BP127" s="65" t="str">
        <f t="shared" ref="BP127:BP128" si="552">BF127</f>
        <v>Matt Moulson</v>
      </c>
      <c r="BQ127" s="102">
        <f t="shared" ref="BQ127:BQ128" si="553">BD127</f>
        <v>14.051870527523405</v>
      </c>
      <c r="BR127" s="235">
        <f t="shared" ref="BR127:BR140" si="554">BR126+1</f>
        <v>4</v>
      </c>
      <c r="BS127" s="189" t="str">
        <f t="shared" ref="BS127:BS128" si="555">VLOOKUP(BR127,BO$124:BQ$140,2,FALSE)</f>
        <v>Teemu Selanne</v>
      </c>
      <c r="BT127" s="73">
        <f t="shared" ref="BT127:BT128" si="556">VLOOKUP(BS127,BP$124:BR$140,2,FALSE)</f>
        <v>15.816830820393374</v>
      </c>
      <c r="BU127" s="84"/>
      <c r="BV127" s="203">
        <f t="shared" ref="BV127:BV128" si="557">RANK(BX127,BX$124:BX$140)</f>
        <v>5</v>
      </c>
      <c r="BW127" s="71" t="str">
        <f t="shared" ref="BW127:BW128" si="558">BF127</f>
        <v>Matt Moulson</v>
      </c>
      <c r="BX127" s="73">
        <f t="shared" ref="BX127:BX128" si="559">BE127</f>
        <v>4.6839568425078015</v>
      </c>
      <c r="BY127" s="235">
        <f t="shared" ref="BY127:BY140" si="560">BY126+1</f>
        <v>4</v>
      </c>
      <c r="BZ127" s="71" t="str">
        <f t="shared" ref="BZ127:CA127" si="561">VLOOKUP(BY127,BV$124:BX$140,2,FALSE)</f>
        <v>Teemu Selanne</v>
      </c>
      <c r="CA127" s="73">
        <f t="shared" si="561"/>
        <v>5.2722769401311247</v>
      </c>
      <c r="CB127" s="38"/>
      <c r="CC127" s="41"/>
      <c r="CD127" s="41"/>
      <c r="CE127" s="41"/>
      <c r="CF127" s="41"/>
      <c r="CG127" s="41"/>
      <c r="CH127" s="41"/>
      <c r="CI127" s="41"/>
      <c r="CJ127" s="41"/>
      <c r="CK127" s="41"/>
      <c r="CL127" s="41"/>
      <c r="CM127" s="41"/>
    </row>
    <row r="128" spans="1:91" ht="16.5" customHeight="1" x14ac:dyDescent="0.2">
      <c r="A128" s="427" t="s">
        <v>122</v>
      </c>
      <c r="B128" s="294">
        <v>80</v>
      </c>
      <c r="C128" s="295">
        <v>78</v>
      </c>
      <c r="D128" s="296">
        <v>38</v>
      </c>
      <c r="E128" s="297">
        <v>32</v>
      </c>
      <c r="F128" s="298">
        <v>26</v>
      </c>
      <c r="G128" s="47">
        <v>20</v>
      </c>
      <c r="H128" s="299">
        <f t="shared" si="495"/>
        <v>30.8</v>
      </c>
      <c r="I128" s="300">
        <f t="shared" si="496"/>
        <v>25.666666666666664</v>
      </c>
      <c r="J128" s="300">
        <f t="shared" si="497"/>
        <v>40.526315789473685</v>
      </c>
      <c r="K128" s="303">
        <f t="shared" si="498"/>
        <v>11.709857180936988</v>
      </c>
      <c r="L128" s="303">
        <f t="shared" si="499"/>
        <v>9.3439262699293515</v>
      </c>
      <c r="M128" s="303">
        <f t="shared" si="500"/>
        <v>14.097672252925118</v>
      </c>
      <c r="N128" s="54">
        <f t="shared" si="501"/>
        <v>4.0762693946774462</v>
      </c>
      <c r="O128" s="54">
        <f t="shared" si="502"/>
        <v>1.9365188625219441</v>
      </c>
      <c r="P128" s="54">
        <f t="shared" si="503"/>
        <v>6.8512954413309153</v>
      </c>
      <c r="Q128" s="298">
        <v>41</v>
      </c>
      <c r="R128" s="298">
        <v>35</v>
      </c>
      <c r="S128" s="47">
        <v>21</v>
      </c>
      <c r="T128" s="307">
        <f t="shared" si="504"/>
        <v>39.462499999999999</v>
      </c>
      <c r="U128" s="308">
        <f t="shared" si="505"/>
        <v>34.551282051282051</v>
      </c>
      <c r="V128" s="308">
        <f t="shared" si="506"/>
        <v>42.55263157894737</v>
      </c>
      <c r="W128" s="284">
        <f t="shared" si="507"/>
        <v>8.5452565392964441</v>
      </c>
      <c r="X128" s="284">
        <f t="shared" si="508"/>
        <v>7.5593179026459909</v>
      </c>
      <c r="Y128" s="284">
        <f t="shared" si="509"/>
        <v>8.4169557297346991</v>
      </c>
      <c r="Z128" s="312">
        <f t="shared" si="510"/>
        <v>0.91166875303690276</v>
      </c>
      <c r="AA128" s="312">
        <f t="shared" si="511"/>
        <v>0.15191049523858347</v>
      </c>
      <c r="AB128" s="312">
        <f t="shared" si="512"/>
        <v>1.170578918140496</v>
      </c>
      <c r="AC128" s="298">
        <v>28</v>
      </c>
      <c r="AD128" s="298">
        <v>24</v>
      </c>
      <c r="AE128" s="47">
        <v>14</v>
      </c>
      <c r="AF128" s="307">
        <f t="shared" si="513"/>
        <v>26.95</v>
      </c>
      <c r="AG128" s="308">
        <f t="shared" si="514"/>
        <v>23.692307692307693</v>
      </c>
      <c r="AH128" s="308">
        <f t="shared" si="515"/>
        <v>28.368421052631579</v>
      </c>
      <c r="AI128" s="284">
        <f t="shared" si="516"/>
        <v>11.539481197797627</v>
      </c>
      <c r="AJ128" s="284">
        <f t="shared" si="517"/>
        <v>10.415391917204341</v>
      </c>
      <c r="AK128" s="284">
        <f t="shared" si="518"/>
        <v>10.40754747796578</v>
      </c>
      <c r="AL128" s="312">
        <f t="shared" si="519"/>
        <v>3.9058934115380861</v>
      </c>
      <c r="AM128" s="312">
        <f t="shared" si="520"/>
        <v>3.0079845097969331</v>
      </c>
      <c r="AN128" s="312">
        <f t="shared" si="521"/>
        <v>3.1611706663715768</v>
      </c>
      <c r="AO128" s="298">
        <v>238</v>
      </c>
      <c r="AP128" s="298">
        <v>204</v>
      </c>
      <c r="AQ128" s="47">
        <v>119</v>
      </c>
      <c r="AR128" s="307">
        <f t="shared" si="522"/>
        <v>229.07500000000002</v>
      </c>
      <c r="AS128" s="308">
        <f t="shared" si="523"/>
        <v>201.38461538461539</v>
      </c>
      <c r="AT128" s="308">
        <f t="shared" si="524"/>
        <v>241.13157894736844</v>
      </c>
      <c r="AU128" s="284">
        <f t="shared" si="525"/>
        <v>8.875880361038055</v>
      </c>
      <c r="AV128" s="284">
        <f t="shared" si="526"/>
        <v>7.5954204090729425</v>
      </c>
      <c r="AW128" s="284">
        <f t="shared" si="527"/>
        <v>8.8835202153540145</v>
      </c>
      <c r="AX128" s="312">
        <f t="shared" si="528"/>
        <v>1.2422925747785136</v>
      </c>
      <c r="AY128" s="312">
        <f t="shared" si="529"/>
        <v>0.18801300166553503</v>
      </c>
      <c r="AZ128" s="312">
        <f t="shared" si="530"/>
        <v>1.6371434037598114</v>
      </c>
      <c r="BA128" s="315">
        <f t="shared" si="531"/>
        <v>10.136124134030949</v>
      </c>
      <c r="BB128" s="315">
        <f t="shared" si="532"/>
        <v>5.2844268692229956</v>
      </c>
      <c r="BC128" s="40">
        <f t="shared" si="533"/>
        <v>12.820188429602799</v>
      </c>
      <c r="BD128" s="122">
        <f t="shared" si="534"/>
        <v>28.240739432856742</v>
      </c>
      <c r="BE128" s="287">
        <f t="shared" si="544"/>
        <v>9.4135798109522479</v>
      </c>
      <c r="BF128" s="112" t="str">
        <f t="shared" si="536"/>
        <v>Thomas Vanek</v>
      </c>
      <c r="BG128" s="125"/>
      <c r="BH128" s="405">
        <f t="shared" si="545"/>
        <v>2</v>
      </c>
      <c r="BI128" s="65" t="str">
        <f t="shared" si="546"/>
        <v>Thomas Vanek</v>
      </c>
      <c r="BJ128" s="114">
        <f t="shared" si="547"/>
        <v>12.820188429602799</v>
      </c>
      <c r="BK128" s="235">
        <f t="shared" si="548"/>
        <v>5</v>
      </c>
      <c r="BL128" s="189" t="str">
        <f t="shared" si="549"/>
        <v>Jeff Carter</v>
      </c>
      <c r="BM128" s="73">
        <f t="shared" si="550"/>
        <v>1.4898820331915266</v>
      </c>
      <c r="BN128" s="81"/>
      <c r="BO128" s="83">
        <f t="shared" si="551"/>
        <v>2</v>
      </c>
      <c r="BP128" s="65" t="str">
        <f t="shared" si="552"/>
        <v>Thomas Vanek</v>
      </c>
      <c r="BQ128" s="102">
        <f t="shared" si="553"/>
        <v>28.240739432856742</v>
      </c>
      <c r="BR128" s="235">
        <f t="shared" si="554"/>
        <v>5</v>
      </c>
      <c r="BS128" s="189" t="str">
        <f t="shared" si="555"/>
        <v>Matt Moulson</v>
      </c>
      <c r="BT128" s="73">
        <f t="shared" si="556"/>
        <v>14.051870527523405</v>
      </c>
      <c r="BU128" s="84"/>
      <c r="BV128" s="203">
        <f t="shared" si="557"/>
        <v>2</v>
      </c>
      <c r="BW128" s="71" t="str">
        <f t="shared" si="558"/>
        <v>Thomas Vanek</v>
      </c>
      <c r="BX128" s="73">
        <f t="shared" si="559"/>
        <v>9.4135798109522479</v>
      </c>
      <c r="BY128" s="235">
        <f t="shared" si="560"/>
        <v>5</v>
      </c>
      <c r="BZ128" s="71" t="str">
        <f t="shared" ref="BZ128:CA128" si="562">VLOOKUP(BY128,BV$124:BX$140,2,FALSE)</f>
        <v>Matt Moulson</v>
      </c>
      <c r="CA128" s="73">
        <f t="shared" si="562"/>
        <v>4.6839568425078015</v>
      </c>
      <c r="CB128" s="38"/>
      <c r="CC128" s="41"/>
      <c r="CD128" s="41"/>
      <c r="CE128" s="41"/>
      <c r="CF128" s="41"/>
      <c r="CG128" s="41"/>
      <c r="CH128" s="41"/>
      <c r="CI128" s="41"/>
      <c r="CJ128" s="41"/>
      <c r="CK128" s="41"/>
      <c r="CL128" s="41"/>
      <c r="CM128" s="41"/>
    </row>
    <row r="129" spans="1:91" ht="16.5" customHeight="1" x14ac:dyDescent="0.2">
      <c r="A129" s="427" t="s">
        <v>147</v>
      </c>
      <c r="B129" s="294">
        <v>73</v>
      </c>
      <c r="C129" s="295">
        <v>82</v>
      </c>
      <c r="D129" s="296">
        <v>46</v>
      </c>
      <c r="E129" s="297">
        <v>31</v>
      </c>
      <c r="F129" s="298">
        <v>26</v>
      </c>
      <c r="G129" s="47">
        <v>12</v>
      </c>
      <c r="H129" s="299">
        <f t="shared" si="495"/>
        <v>32.698630136986303</v>
      </c>
      <c r="I129" s="300">
        <f t="shared" si="496"/>
        <v>24.414634146341463</v>
      </c>
      <c r="J129" s="300">
        <f t="shared" si="497"/>
        <v>20.086956521739129</v>
      </c>
      <c r="K129" s="303">
        <f t="shared" si="498"/>
        <v>12.431697692090639</v>
      </c>
      <c r="L129" s="303">
        <f t="shared" si="499"/>
        <v>8.8881249884693858</v>
      </c>
      <c r="M129" s="303">
        <f t="shared" si="500"/>
        <v>6.9875418992759277</v>
      </c>
      <c r="N129" s="54">
        <f t="shared" si="501"/>
        <v>4.7981099058310974</v>
      </c>
      <c r="O129" s="54">
        <f t="shared" si="502"/>
        <v>1.4807175810619784</v>
      </c>
      <c r="P129" s="54">
        <f t="shared" si="503"/>
        <v>-0.25883491231827538</v>
      </c>
      <c r="Q129" s="298">
        <v>49</v>
      </c>
      <c r="R129" s="298">
        <v>40</v>
      </c>
      <c r="S129" s="47">
        <v>12</v>
      </c>
      <c r="T129" s="307">
        <f t="shared" si="504"/>
        <v>51.684931506849317</v>
      </c>
      <c r="U129" s="308">
        <f t="shared" si="505"/>
        <v>37.560975609756099</v>
      </c>
      <c r="V129" s="308">
        <f t="shared" si="506"/>
        <v>20.086956521739129</v>
      </c>
      <c r="W129" s="284">
        <f t="shared" si="507"/>
        <v>11.191916349496177</v>
      </c>
      <c r="X129" s="284">
        <f t="shared" si="508"/>
        <v>8.2177950718660249</v>
      </c>
      <c r="Y129" s="284">
        <f t="shared" si="509"/>
        <v>3.9732213382598576</v>
      </c>
      <c r="Z129" s="312">
        <f t="shared" si="510"/>
        <v>3.5583285632366355</v>
      </c>
      <c r="AA129" s="312">
        <f t="shared" si="511"/>
        <v>0.81038766445861743</v>
      </c>
      <c r="AB129" s="312">
        <f t="shared" si="512"/>
        <v>-3.2731554733343455</v>
      </c>
      <c r="AC129" s="298">
        <v>34</v>
      </c>
      <c r="AD129" s="298">
        <v>28</v>
      </c>
      <c r="AE129" s="47">
        <v>7</v>
      </c>
      <c r="AF129" s="307">
        <f t="shared" si="513"/>
        <v>35.863013698630134</v>
      </c>
      <c r="AG129" s="308">
        <f t="shared" si="514"/>
        <v>26.292682926829269</v>
      </c>
      <c r="AH129" s="308">
        <f t="shared" si="515"/>
        <v>11.717391304347826</v>
      </c>
      <c r="AI129" s="284">
        <f t="shared" si="516"/>
        <v>15.355865390415628</v>
      </c>
      <c r="AJ129" s="284">
        <f t="shared" si="517"/>
        <v>11.558544688604815</v>
      </c>
      <c r="AK129" s="284">
        <f t="shared" si="518"/>
        <v>4.2987696104641264</v>
      </c>
      <c r="AL129" s="312">
        <f t="shared" si="519"/>
        <v>7.722277604156087</v>
      </c>
      <c r="AM129" s="312">
        <f t="shared" si="520"/>
        <v>4.1511372811974079</v>
      </c>
      <c r="AN129" s="312">
        <f t="shared" si="521"/>
        <v>-2.9476072011300767</v>
      </c>
      <c r="AO129" s="298">
        <v>213</v>
      </c>
      <c r="AP129" s="298">
        <v>210</v>
      </c>
      <c r="AQ129" s="47">
        <v>96</v>
      </c>
      <c r="AR129" s="307">
        <f t="shared" si="522"/>
        <v>224.67123287671234</v>
      </c>
      <c r="AS129" s="308">
        <f t="shared" si="523"/>
        <v>197.19512195121951</v>
      </c>
      <c r="AT129" s="308">
        <f t="shared" si="524"/>
        <v>160.69565217391303</v>
      </c>
      <c r="AU129" s="284">
        <f t="shared" si="525"/>
        <v>8.7052493007993821</v>
      </c>
      <c r="AV129" s="284">
        <f t="shared" si="526"/>
        <v>7.4374095110362743</v>
      </c>
      <c r="AW129" s="284">
        <f t="shared" si="527"/>
        <v>5.920183000659744</v>
      </c>
      <c r="AX129" s="312">
        <f t="shared" si="528"/>
        <v>1.0716615145398407</v>
      </c>
      <c r="AY129" s="312">
        <f t="shared" si="529"/>
        <v>3.0002103628866905E-2</v>
      </c>
      <c r="AZ129" s="312">
        <f t="shared" si="530"/>
        <v>-1.3261938109344591</v>
      </c>
      <c r="BA129" s="315">
        <f t="shared" si="531"/>
        <v>17.150377587763661</v>
      </c>
      <c r="BB129" s="315">
        <f t="shared" si="532"/>
        <v>6.4722446303468706</v>
      </c>
      <c r="BC129" s="40">
        <f t="shared" si="533"/>
        <v>-7.8057913977171571</v>
      </c>
      <c r="BD129" s="122">
        <f t="shared" si="534"/>
        <v>15.816830820393374</v>
      </c>
      <c r="BE129" s="287">
        <f t="shared" si="283"/>
        <v>5.2722769401311247</v>
      </c>
      <c r="BF129" s="112" t="str">
        <f t="shared" si="536"/>
        <v>Teemu Selanne</v>
      </c>
      <c r="BG129" s="125"/>
      <c r="BH129" s="405">
        <f t="shared" ref="BH129:BH140" si="563">RANK(BJ129,BJ$124:BJ$140)</f>
        <v>13</v>
      </c>
      <c r="BI129" s="65" t="str">
        <f t="shared" ref="BI129:BI148" si="564">BF129</f>
        <v>Teemu Selanne</v>
      </c>
      <c r="BJ129" s="114">
        <f t="shared" ref="BJ129:BJ148" si="565">BC129</f>
        <v>-7.8057913977171571</v>
      </c>
      <c r="BK129" s="235">
        <f t="shared" si="548"/>
        <v>6</v>
      </c>
      <c r="BL129" s="189" t="str">
        <f t="shared" ref="BL129:BM129" si="566">VLOOKUP(BK129,BH$124:BJ$140,2,FALSE)</f>
        <v>Patric Hornqvist</v>
      </c>
      <c r="BM129" s="73">
        <f t="shared" si="566"/>
        <v>0.34741600404867423</v>
      </c>
      <c r="BN129" s="81"/>
      <c r="BO129" s="83">
        <f t="shared" ref="BO129:BO140" si="567">RANK(BQ129,BQ$124:BQ$140)</f>
        <v>4</v>
      </c>
      <c r="BP129" s="65" t="str">
        <f t="shared" ref="BP129:BP148" si="568">BF129</f>
        <v>Teemu Selanne</v>
      </c>
      <c r="BQ129" s="102">
        <f t="shared" ref="BQ129:BQ148" si="569">BD129</f>
        <v>15.816830820393374</v>
      </c>
      <c r="BR129" s="235">
        <f t="shared" si="554"/>
        <v>6</v>
      </c>
      <c r="BS129" s="189" t="str">
        <f t="shared" ref="BS129:BT129" si="570">VLOOKUP(BR129,BO$124:BQ$140,2,FALSE)</f>
        <v>Logan Couture</v>
      </c>
      <c r="BT129" s="73">
        <f t="shared" si="570"/>
        <v>12.9186234973882</v>
      </c>
      <c r="BU129" s="84"/>
      <c r="BV129" s="203">
        <f t="shared" ref="BV129:BV140" si="571">RANK(BX129,BX$124:BX$140)</f>
        <v>4</v>
      </c>
      <c r="BW129" s="71" t="str">
        <f t="shared" ref="BW129:BW148" si="572">BF129</f>
        <v>Teemu Selanne</v>
      </c>
      <c r="BX129" s="73">
        <f t="shared" ref="BX129:BX148" si="573">BE129</f>
        <v>5.2722769401311247</v>
      </c>
      <c r="BY129" s="235">
        <f t="shared" si="560"/>
        <v>6</v>
      </c>
      <c r="BZ129" s="71" t="str">
        <f t="shared" ref="BZ129:BZ140" si="574">VLOOKUP(BY129,BV$124:BX$140,2,FALSE)</f>
        <v>Logan Couture</v>
      </c>
      <c r="CA129" s="73">
        <f t="shared" ref="CA129:CA140" si="575">VLOOKUP(BZ129,BW$124:BY$140,2,FALSE)</f>
        <v>4.3062078324627331</v>
      </c>
      <c r="CB129" s="38"/>
      <c r="CC129" s="41"/>
      <c r="CD129" s="41"/>
      <c r="CE129" s="41"/>
      <c r="CF129" s="41"/>
      <c r="CG129" s="41"/>
      <c r="CH129" s="41"/>
      <c r="CI129" s="41"/>
      <c r="CJ129" s="41"/>
      <c r="CK129" s="41"/>
      <c r="CL129" s="41"/>
      <c r="CM129" s="41"/>
    </row>
    <row r="130" spans="1:91" ht="16.5" customHeight="1" x14ac:dyDescent="0.2">
      <c r="A130" s="427" t="s">
        <v>145</v>
      </c>
      <c r="B130" s="294">
        <v>72</v>
      </c>
      <c r="C130" s="295">
        <v>82</v>
      </c>
      <c r="D130" s="296">
        <v>46</v>
      </c>
      <c r="E130" s="297">
        <v>28</v>
      </c>
      <c r="F130" s="298">
        <v>25</v>
      </c>
      <c r="G130" s="47">
        <v>11</v>
      </c>
      <c r="H130" s="299">
        <f t="shared" si="495"/>
        <v>29.944444444444446</v>
      </c>
      <c r="I130" s="300">
        <f t="shared" si="496"/>
        <v>23.475609756097562</v>
      </c>
      <c r="J130" s="300">
        <f t="shared" si="497"/>
        <v>18.413043478260871</v>
      </c>
      <c r="K130" s="303">
        <f t="shared" si="498"/>
        <v>11.384583370355406</v>
      </c>
      <c r="L130" s="303">
        <f t="shared" si="499"/>
        <v>8.5462740273744089</v>
      </c>
      <c r="M130" s="303">
        <f t="shared" si="500"/>
        <v>6.4052467410029346</v>
      </c>
      <c r="N130" s="54">
        <f t="shared" si="501"/>
        <v>3.7509955840958646</v>
      </c>
      <c r="O130" s="54">
        <f t="shared" si="502"/>
        <v>1.1388666199670014</v>
      </c>
      <c r="P130" s="54">
        <f t="shared" si="503"/>
        <v>-0.84113007059126854</v>
      </c>
      <c r="Q130" s="298">
        <v>49</v>
      </c>
      <c r="R130" s="298">
        <v>41</v>
      </c>
      <c r="S130" s="47">
        <v>23</v>
      </c>
      <c r="T130" s="307">
        <f t="shared" si="504"/>
        <v>52.402777777777779</v>
      </c>
      <c r="U130" s="308">
        <f t="shared" si="505"/>
        <v>38.5</v>
      </c>
      <c r="V130" s="308">
        <f t="shared" si="506"/>
        <v>38.5</v>
      </c>
      <c r="W130" s="284">
        <f t="shared" si="507"/>
        <v>11.347359632128068</v>
      </c>
      <c r="X130" s="284">
        <f t="shared" si="508"/>
        <v>8.4232399486626761</v>
      </c>
      <c r="Y130" s="284">
        <f t="shared" si="509"/>
        <v>7.6153408983313939</v>
      </c>
      <c r="Z130" s="312">
        <f t="shared" si="510"/>
        <v>3.7137718458685267</v>
      </c>
      <c r="AA130" s="312">
        <f t="shared" si="511"/>
        <v>1.0158325412552687</v>
      </c>
      <c r="AB130" s="312">
        <f t="shared" si="512"/>
        <v>0.36896408673719083</v>
      </c>
      <c r="AC130" s="298">
        <v>29</v>
      </c>
      <c r="AD130" s="298">
        <v>24</v>
      </c>
      <c r="AE130" s="47">
        <v>9</v>
      </c>
      <c r="AF130" s="307">
        <f t="shared" si="513"/>
        <v>31.013888888888889</v>
      </c>
      <c r="AG130" s="308">
        <f t="shared" si="514"/>
        <v>22.536585365853657</v>
      </c>
      <c r="AH130" s="308">
        <f t="shared" si="515"/>
        <v>15.065217391304348</v>
      </c>
      <c r="AI130" s="284">
        <f t="shared" si="516"/>
        <v>13.279561695878222</v>
      </c>
      <c r="AJ130" s="284">
        <f t="shared" si="517"/>
        <v>9.9073240188041272</v>
      </c>
      <c r="AK130" s="284">
        <f t="shared" si="518"/>
        <v>5.5269894991681623</v>
      </c>
      <c r="AL130" s="312">
        <f t="shared" si="519"/>
        <v>5.6459739096186805</v>
      </c>
      <c r="AM130" s="312">
        <f t="shared" si="520"/>
        <v>2.4999166113967197</v>
      </c>
      <c r="AN130" s="312">
        <f t="shared" si="521"/>
        <v>-1.7193873124260408</v>
      </c>
      <c r="AO130" s="298">
        <v>272</v>
      </c>
      <c r="AP130" s="298">
        <v>229</v>
      </c>
      <c r="AQ130" s="47">
        <v>110</v>
      </c>
      <c r="AR130" s="307">
        <f t="shared" si="522"/>
        <v>290.88888888888886</v>
      </c>
      <c r="AS130" s="308">
        <f t="shared" si="523"/>
        <v>215.03658536585365</v>
      </c>
      <c r="AT130" s="308">
        <f t="shared" si="524"/>
        <v>184.13043478260869</v>
      </c>
      <c r="AU130" s="284">
        <f t="shared" si="525"/>
        <v>11.27095918861975</v>
      </c>
      <c r="AV130" s="284">
        <f t="shared" si="526"/>
        <v>8.110317990606223</v>
      </c>
      <c r="AW130" s="284">
        <f t="shared" si="527"/>
        <v>6.7835430215892902</v>
      </c>
      <c r="AX130" s="312">
        <f t="shared" si="528"/>
        <v>3.6373714023602091</v>
      </c>
      <c r="AY130" s="312">
        <f t="shared" si="529"/>
        <v>0.70291058319881561</v>
      </c>
      <c r="AZ130" s="312">
        <f t="shared" si="530"/>
        <v>-0.46283379000491287</v>
      </c>
      <c r="BA130" s="315">
        <f t="shared" si="531"/>
        <v>16.748112741943281</v>
      </c>
      <c r="BB130" s="315">
        <f t="shared" si="532"/>
        <v>5.3575263558178055</v>
      </c>
      <c r="BC130" s="40">
        <f t="shared" si="533"/>
        <v>-2.6543870862850314</v>
      </c>
      <c r="BD130" s="122">
        <f t="shared" si="534"/>
        <v>19.451252011476054</v>
      </c>
      <c r="BE130" s="287">
        <f t="shared" si="283"/>
        <v>6.483750670492018</v>
      </c>
      <c r="BF130" s="112" t="str">
        <f t="shared" si="536"/>
        <v>Brad Richards</v>
      </c>
      <c r="BG130" s="125"/>
      <c r="BH130" s="405">
        <f t="shared" si="563"/>
        <v>10</v>
      </c>
      <c r="BI130" s="65" t="str">
        <f t="shared" si="564"/>
        <v>Brad Richards</v>
      </c>
      <c r="BJ130" s="114">
        <f t="shared" si="565"/>
        <v>-2.6543870862850314</v>
      </c>
      <c r="BK130" s="235">
        <f t="shared" si="548"/>
        <v>7</v>
      </c>
      <c r="BL130" s="189" t="str">
        <f t="shared" ref="BL130:BM130" si="576">VLOOKUP(BK130,BH$124:BJ$140,2,FALSE)</f>
        <v>Jeff Skinner</v>
      </c>
      <c r="BM130" s="73">
        <f t="shared" si="576"/>
        <v>8.676569969559278E-2</v>
      </c>
      <c r="BN130" s="81"/>
      <c r="BO130" s="83">
        <f t="shared" si="567"/>
        <v>3</v>
      </c>
      <c r="BP130" s="65" t="str">
        <f t="shared" si="568"/>
        <v>Brad Richards</v>
      </c>
      <c r="BQ130" s="102">
        <f t="shared" si="569"/>
        <v>19.451252011476054</v>
      </c>
      <c r="BR130" s="235">
        <f t="shared" si="554"/>
        <v>7</v>
      </c>
      <c r="BS130" s="189" t="str">
        <f t="shared" ref="BS130:BT130" si="577">VLOOKUP(BR130,BO$124:BQ$140,2,FALSE)</f>
        <v>Jeff Carter</v>
      </c>
      <c r="BT130" s="73">
        <f t="shared" si="577"/>
        <v>12.653084054869858</v>
      </c>
      <c r="BU130" s="84"/>
      <c r="BV130" s="203">
        <f t="shared" si="571"/>
        <v>3</v>
      </c>
      <c r="BW130" s="71" t="str">
        <f t="shared" si="572"/>
        <v>Brad Richards</v>
      </c>
      <c r="BX130" s="73">
        <f t="shared" si="573"/>
        <v>6.483750670492018</v>
      </c>
      <c r="BY130" s="235">
        <f t="shared" si="560"/>
        <v>7</v>
      </c>
      <c r="BZ130" s="71" t="str">
        <f t="shared" si="574"/>
        <v>Jeff Carter</v>
      </c>
      <c r="CA130" s="73">
        <f t="shared" si="575"/>
        <v>4.2176946849566193</v>
      </c>
      <c r="CB130" s="38"/>
      <c r="CC130" s="41"/>
      <c r="CD130" s="41"/>
      <c r="CE130" s="41"/>
      <c r="CF130" s="41"/>
      <c r="CG130" s="41"/>
      <c r="CH130" s="41"/>
      <c r="CI130" s="41"/>
      <c r="CJ130" s="41"/>
      <c r="CK130" s="41"/>
      <c r="CL130" s="41"/>
      <c r="CM130" s="41"/>
    </row>
    <row r="131" spans="1:91" ht="16.5" customHeight="1" x14ac:dyDescent="0.2">
      <c r="A131" s="427" t="s">
        <v>150</v>
      </c>
      <c r="B131" s="294">
        <v>82</v>
      </c>
      <c r="C131" s="295">
        <v>82</v>
      </c>
      <c r="D131" s="296">
        <v>46</v>
      </c>
      <c r="E131" s="297">
        <v>34</v>
      </c>
      <c r="F131" s="298">
        <v>31</v>
      </c>
      <c r="G131" s="47">
        <v>11</v>
      </c>
      <c r="H131" s="299">
        <f t="shared" si="495"/>
        <v>31.926829268292682</v>
      </c>
      <c r="I131" s="300">
        <f t="shared" si="496"/>
        <v>29.109756097560975</v>
      </c>
      <c r="J131" s="300">
        <f t="shared" si="497"/>
        <v>18.413043478260871</v>
      </c>
      <c r="K131" s="303">
        <f t="shared" si="498"/>
        <v>12.138266589995657</v>
      </c>
      <c r="L131" s="303">
        <f t="shared" si="499"/>
        <v>10.597379793944267</v>
      </c>
      <c r="M131" s="303">
        <f t="shared" si="500"/>
        <v>6.4052467410029346</v>
      </c>
      <c r="N131" s="54">
        <f t="shared" si="501"/>
        <v>4.5046788037361161</v>
      </c>
      <c r="O131" s="54">
        <f t="shared" si="502"/>
        <v>3.1899723865368594</v>
      </c>
      <c r="P131" s="54">
        <f t="shared" si="503"/>
        <v>-0.84113007059126854</v>
      </c>
      <c r="Q131" s="298">
        <v>37</v>
      </c>
      <c r="R131" s="298">
        <v>26</v>
      </c>
      <c r="S131" s="47">
        <v>19</v>
      </c>
      <c r="T131" s="307">
        <f t="shared" si="504"/>
        <v>34.743902439024389</v>
      </c>
      <c r="U131" s="308">
        <f t="shared" si="505"/>
        <v>24.414634146341463</v>
      </c>
      <c r="V131" s="308">
        <f t="shared" si="506"/>
        <v>31.804347826086957</v>
      </c>
      <c r="W131" s="284">
        <f t="shared" si="507"/>
        <v>7.5234858287678383</v>
      </c>
      <c r="X131" s="284">
        <f t="shared" si="508"/>
        <v>5.3415667967129163</v>
      </c>
      <c r="Y131" s="284">
        <f t="shared" si="509"/>
        <v>6.2909337855781073</v>
      </c>
      <c r="Z131" s="312">
        <f t="shared" si="510"/>
        <v>-0.11010195749170304</v>
      </c>
      <c r="AA131" s="312">
        <f t="shared" si="511"/>
        <v>-2.0658406106944911</v>
      </c>
      <c r="AB131" s="312">
        <f t="shared" si="512"/>
        <v>-0.95544302601609576</v>
      </c>
      <c r="AC131" s="298">
        <v>10</v>
      </c>
      <c r="AD131" s="298">
        <v>11</v>
      </c>
      <c r="AE131" s="47">
        <v>6</v>
      </c>
      <c r="AF131" s="307">
        <f t="shared" si="513"/>
        <v>9.3902439024390247</v>
      </c>
      <c r="AG131" s="308">
        <f t="shared" si="514"/>
        <v>10.329268292682928</v>
      </c>
      <c r="AH131" s="308">
        <f t="shared" si="515"/>
        <v>10.043478260869565</v>
      </c>
      <c r="AI131" s="284">
        <f t="shared" si="516"/>
        <v>4.0207251560270478</v>
      </c>
      <c r="AJ131" s="284">
        <f t="shared" si="517"/>
        <v>4.540856841951892</v>
      </c>
      <c r="AK131" s="284">
        <f t="shared" si="518"/>
        <v>3.684659666112108</v>
      </c>
      <c r="AL131" s="312">
        <f t="shared" si="519"/>
        <v>-3.6128626302324935</v>
      </c>
      <c r="AM131" s="312">
        <f t="shared" si="520"/>
        <v>-2.8665505654555155</v>
      </c>
      <c r="AN131" s="312">
        <f t="shared" si="521"/>
        <v>-3.5617171454820951</v>
      </c>
      <c r="AO131" s="298">
        <v>270</v>
      </c>
      <c r="AP131" s="298">
        <v>204</v>
      </c>
      <c r="AQ131" s="47">
        <v>101</v>
      </c>
      <c r="AR131" s="307">
        <f t="shared" si="522"/>
        <v>253.53658536585365</v>
      </c>
      <c r="AS131" s="308">
        <f t="shared" si="523"/>
        <v>191.5609756097561</v>
      </c>
      <c r="AT131" s="308">
        <f t="shared" si="524"/>
        <v>169.06521739130434</v>
      </c>
      <c r="AU131" s="284">
        <f t="shared" si="525"/>
        <v>9.8236839413005725</v>
      </c>
      <c r="AV131" s="284">
        <f t="shared" si="526"/>
        <v>7.2249120964352374</v>
      </c>
      <c r="AW131" s="284">
        <f t="shared" si="527"/>
        <v>6.2285258652774393</v>
      </c>
      <c r="AX131" s="312">
        <f t="shared" si="528"/>
        <v>2.1900961550410312</v>
      </c>
      <c r="AY131" s="312">
        <f t="shared" si="529"/>
        <v>-0.18249531097217009</v>
      </c>
      <c r="AZ131" s="312">
        <f t="shared" si="530"/>
        <v>-1.0178509463167638</v>
      </c>
      <c r="BA131" s="315">
        <f t="shared" si="531"/>
        <v>2.9718103710529507</v>
      </c>
      <c r="BB131" s="315">
        <f t="shared" si="532"/>
        <v>-1.9249141005853172</v>
      </c>
      <c r="BC131" s="40">
        <f t="shared" si="533"/>
        <v>-6.3761411884062227</v>
      </c>
      <c r="BD131" s="122">
        <f t="shared" si="534"/>
        <v>-5.3292449179385892</v>
      </c>
      <c r="BE131" s="287">
        <f t="shared" si="283"/>
        <v>-1.7764149726461964</v>
      </c>
      <c r="BF131" s="112" t="str">
        <f t="shared" si="536"/>
        <v>Bobby Ryan</v>
      </c>
      <c r="BG131" s="125"/>
      <c r="BH131" s="405">
        <f t="shared" si="563"/>
        <v>12</v>
      </c>
      <c r="BI131" s="65" t="str">
        <f t="shared" si="564"/>
        <v>Bobby Ryan</v>
      </c>
      <c r="BJ131" s="114">
        <f t="shared" si="565"/>
        <v>-6.3761411884062227</v>
      </c>
      <c r="BK131" s="235">
        <f t="shared" si="548"/>
        <v>8</v>
      </c>
      <c r="BL131" s="189" t="str">
        <f t="shared" ref="BL131:BM131" si="578">VLOOKUP(BK131,BH$124:BJ$140,2,FALSE)</f>
        <v>Chris Stewart</v>
      </c>
      <c r="BM131" s="73">
        <f t="shared" si="578"/>
        <v>-0.43453797435359842</v>
      </c>
      <c r="BN131" s="81"/>
      <c r="BO131" s="83">
        <f t="shared" si="567"/>
        <v>11</v>
      </c>
      <c r="BP131" s="65" t="str">
        <f t="shared" si="568"/>
        <v>Bobby Ryan</v>
      </c>
      <c r="BQ131" s="102">
        <f t="shared" si="569"/>
        <v>-5.3292449179385892</v>
      </c>
      <c r="BR131" s="235">
        <f t="shared" si="554"/>
        <v>8</v>
      </c>
      <c r="BS131" s="189" t="str">
        <f t="shared" ref="BS131:BT131" si="579">VLOOKUP(BR131,BO$124:BQ$140,2,FALSE)</f>
        <v>Jeff Skinner</v>
      </c>
      <c r="BT131" s="73">
        <f t="shared" si="579"/>
        <v>4.0390228121914644</v>
      </c>
      <c r="BU131" s="84"/>
      <c r="BV131" s="203">
        <f t="shared" si="571"/>
        <v>11</v>
      </c>
      <c r="BW131" s="71" t="str">
        <f t="shared" si="572"/>
        <v>Bobby Ryan</v>
      </c>
      <c r="BX131" s="73">
        <f t="shared" si="573"/>
        <v>-1.7764149726461964</v>
      </c>
      <c r="BY131" s="235">
        <f t="shared" si="560"/>
        <v>8</v>
      </c>
      <c r="BZ131" s="71" t="str">
        <f t="shared" si="574"/>
        <v>Jeff Skinner</v>
      </c>
      <c r="CA131" s="73">
        <f t="shared" si="575"/>
        <v>1.3463409373971549</v>
      </c>
      <c r="CB131" s="38"/>
      <c r="CC131" s="41"/>
      <c r="CD131" s="41"/>
      <c r="CE131" s="41"/>
      <c r="CF131" s="41"/>
      <c r="CG131" s="41"/>
      <c r="CH131" s="41"/>
      <c r="CI131" s="41"/>
      <c r="CJ131" s="41"/>
      <c r="CK131" s="41"/>
      <c r="CL131" s="41"/>
      <c r="CM131" s="41"/>
    </row>
    <row r="132" spans="1:91" ht="16.5" customHeight="1" x14ac:dyDescent="0.2">
      <c r="A132" s="427" t="s">
        <v>152</v>
      </c>
      <c r="B132" s="294">
        <v>81</v>
      </c>
      <c r="C132" s="295">
        <v>74</v>
      </c>
      <c r="D132" s="296">
        <v>48</v>
      </c>
      <c r="E132" s="297">
        <v>23</v>
      </c>
      <c r="F132" s="298">
        <v>18</v>
      </c>
      <c r="G132" s="47">
        <v>12</v>
      </c>
      <c r="H132" s="299">
        <f t="shared" si="495"/>
        <v>21.864197530864196</v>
      </c>
      <c r="I132" s="300">
        <f t="shared" si="496"/>
        <v>18.72972972972973</v>
      </c>
      <c r="J132" s="300">
        <f t="shared" si="497"/>
        <v>19.25</v>
      </c>
      <c r="K132" s="303">
        <f t="shared" si="498"/>
        <v>8.3125529370848987</v>
      </c>
      <c r="L132" s="303">
        <f t="shared" si="499"/>
        <v>6.8185407915700686</v>
      </c>
      <c r="M132" s="303">
        <f t="shared" si="500"/>
        <v>6.6963943201394311</v>
      </c>
      <c r="N132" s="54">
        <f t="shared" si="501"/>
        <v>0.67896515082535736</v>
      </c>
      <c r="O132" s="54">
        <f t="shared" si="502"/>
        <v>-0.58886661583733879</v>
      </c>
      <c r="P132" s="54">
        <f t="shared" si="503"/>
        <v>-0.54998249145477196</v>
      </c>
      <c r="Q132" s="298">
        <v>43</v>
      </c>
      <c r="R132" s="298">
        <v>26</v>
      </c>
      <c r="S132" s="47">
        <v>20</v>
      </c>
      <c r="T132" s="307">
        <f t="shared" si="504"/>
        <v>40.876543209876544</v>
      </c>
      <c r="U132" s="308">
        <f t="shared" si="505"/>
        <v>27.054054054054056</v>
      </c>
      <c r="V132" s="308">
        <f t="shared" si="506"/>
        <v>32.083333333333336</v>
      </c>
      <c r="W132" s="284">
        <f t="shared" si="507"/>
        <v>8.8514551325443431</v>
      </c>
      <c r="X132" s="284">
        <f t="shared" si="508"/>
        <v>5.9190334774386377</v>
      </c>
      <c r="Y132" s="284">
        <f t="shared" si="509"/>
        <v>6.3461174152761615</v>
      </c>
      <c r="Z132" s="312">
        <f t="shared" si="510"/>
        <v>1.2178673462848018</v>
      </c>
      <c r="AA132" s="312">
        <f t="shared" si="511"/>
        <v>-1.4883739299687697</v>
      </c>
      <c r="AB132" s="312">
        <f t="shared" si="512"/>
        <v>-0.90025939631804164</v>
      </c>
      <c r="AC132" s="298">
        <v>21</v>
      </c>
      <c r="AD132" s="298">
        <v>14</v>
      </c>
      <c r="AE132" s="47">
        <v>15</v>
      </c>
      <c r="AF132" s="307">
        <f t="shared" si="513"/>
        <v>19.962962962962962</v>
      </c>
      <c r="AG132" s="308">
        <f t="shared" si="514"/>
        <v>14.567567567567568</v>
      </c>
      <c r="AH132" s="308">
        <f t="shared" si="515"/>
        <v>24.0625</v>
      </c>
      <c r="AI132" s="284">
        <f t="shared" si="516"/>
        <v>8.5477638502204645</v>
      </c>
      <c r="AJ132" s="284">
        <f t="shared" si="517"/>
        <v>6.4040585436864523</v>
      </c>
      <c r="AK132" s="284">
        <f t="shared" si="518"/>
        <v>8.8278304500602598</v>
      </c>
      <c r="AL132" s="312">
        <f t="shared" si="519"/>
        <v>0.9141760639609231</v>
      </c>
      <c r="AM132" s="312">
        <f t="shared" si="520"/>
        <v>-1.0033488637209551</v>
      </c>
      <c r="AN132" s="312">
        <f t="shared" si="521"/>
        <v>1.5814536384660567</v>
      </c>
      <c r="AO132" s="298">
        <v>184</v>
      </c>
      <c r="AP132" s="298">
        <v>171</v>
      </c>
      <c r="AQ132" s="47">
        <v>82</v>
      </c>
      <c r="AR132" s="307">
        <f t="shared" si="522"/>
        <v>174.91358024691357</v>
      </c>
      <c r="AS132" s="308">
        <f t="shared" si="523"/>
        <v>177.93243243243245</v>
      </c>
      <c r="AT132" s="308">
        <f t="shared" si="524"/>
        <v>131.54166666666666</v>
      </c>
      <c r="AU132" s="284">
        <f t="shared" si="525"/>
        <v>6.7773087931569744</v>
      </c>
      <c r="AV132" s="284">
        <f t="shared" si="526"/>
        <v>6.7108980800354336</v>
      </c>
      <c r="AW132" s="284">
        <f t="shared" si="527"/>
        <v>4.8461220222414401</v>
      </c>
      <c r="AX132" s="312">
        <f t="shared" si="528"/>
        <v>-0.85627899310256694</v>
      </c>
      <c r="AY132" s="312">
        <f t="shared" si="529"/>
        <v>-0.6965093273719738</v>
      </c>
      <c r="AZ132" s="312">
        <f t="shared" si="530"/>
        <v>-2.400254789352763</v>
      </c>
      <c r="BA132" s="315">
        <f t="shared" si="531"/>
        <v>1.9547295679685153</v>
      </c>
      <c r="BB132" s="315">
        <f t="shared" si="532"/>
        <v>-3.7770987368990374</v>
      </c>
      <c r="BC132" s="40">
        <f t="shared" si="533"/>
        <v>-2.26904303865952</v>
      </c>
      <c r="BD132" s="122">
        <f t="shared" si="534"/>
        <v>-4.0914122075900421</v>
      </c>
      <c r="BE132" s="287">
        <f t="shared" si="283"/>
        <v>-1.3638040691966806</v>
      </c>
      <c r="BF132" s="112" t="str">
        <f t="shared" si="536"/>
        <v>Mike Richards</v>
      </c>
      <c r="BG132" s="125"/>
      <c r="BH132" s="405">
        <f t="shared" si="563"/>
        <v>9</v>
      </c>
      <c r="BI132" s="65" t="str">
        <f t="shared" si="564"/>
        <v>Mike Richards</v>
      </c>
      <c r="BJ132" s="114">
        <f t="shared" si="565"/>
        <v>-2.26904303865952</v>
      </c>
      <c r="BK132" s="235">
        <f t="shared" si="548"/>
        <v>9</v>
      </c>
      <c r="BL132" s="189" t="str">
        <f t="shared" ref="BL132:BM132" si="580">VLOOKUP(BK132,BH$124:BJ$140,2,FALSE)</f>
        <v>Mike Richards</v>
      </c>
      <c r="BM132" s="73">
        <f t="shared" si="580"/>
        <v>-2.26904303865952</v>
      </c>
      <c r="BN132" s="81"/>
      <c r="BO132" s="83">
        <f t="shared" si="567"/>
        <v>10</v>
      </c>
      <c r="BP132" s="65" t="str">
        <f t="shared" si="568"/>
        <v>Mike Richards</v>
      </c>
      <c r="BQ132" s="102">
        <f t="shared" si="569"/>
        <v>-4.0914122075900421</v>
      </c>
      <c r="BR132" s="235">
        <f t="shared" si="554"/>
        <v>9</v>
      </c>
      <c r="BS132" s="189" t="str">
        <f t="shared" ref="BS132:BT132" si="581">VLOOKUP(BR132,BO$124:BQ$140,2,FALSE)</f>
        <v>Patric Hornqvist</v>
      </c>
      <c r="BT132" s="73">
        <f t="shared" si="581"/>
        <v>-3.7373644412194862</v>
      </c>
      <c r="BU132" s="84"/>
      <c r="BV132" s="203">
        <f t="shared" si="571"/>
        <v>10</v>
      </c>
      <c r="BW132" s="71" t="str">
        <f t="shared" si="572"/>
        <v>Mike Richards</v>
      </c>
      <c r="BX132" s="73">
        <f t="shared" si="573"/>
        <v>-1.3638040691966806</v>
      </c>
      <c r="BY132" s="235">
        <f t="shared" si="560"/>
        <v>9</v>
      </c>
      <c r="BZ132" s="71" t="str">
        <f t="shared" si="574"/>
        <v>Patric Hornqvist</v>
      </c>
      <c r="CA132" s="73">
        <f t="shared" si="575"/>
        <v>-1.245788147073162</v>
      </c>
      <c r="CB132" s="38"/>
      <c r="CC132" s="41"/>
      <c r="CD132" s="41"/>
      <c r="CE132" s="41"/>
      <c r="CF132" s="41"/>
      <c r="CG132" s="41"/>
      <c r="CH132" s="41"/>
      <c r="CI132" s="41"/>
      <c r="CJ132" s="41"/>
      <c r="CK132" s="41"/>
      <c r="CL132" s="41"/>
      <c r="CM132" s="41"/>
    </row>
    <row r="133" spans="1:91" ht="16.5" customHeight="1" x14ac:dyDescent="0.2">
      <c r="A133" s="427" t="s">
        <v>149</v>
      </c>
      <c r="B133" s="294">
        <v>82</v>
      </c>
      <c r="C133" s="295">
        <v>64</v>
      </c>
      <c r="D133" s="296">
        <v>42</v>
      </c>
      <c r="E133" s="297">
        <v>31</v>
      </c>
      <c r="F133" s="298">
        <v>20</v>
      </c>
      <c r="G133" s="47">
        <v>13</v>
      </c>
      <c r="H133" s="299">
        <f t="shared" si="495"/>
        <v>29.109756097560975</v>
      </c>
      <c r="I133" s="300">
        <f t="shared" si="496"/>
        <v>24.0625</v>
      </c>
      <c r="J133" s="300">
        <f t="shared" si="497"/>
        <v>23.833333333333336</v>
      </c>
      <c r="K133" s="303">
        <f t="shared" si="498"/>
        <v>11.067243067348981</v>
      </c>
      <c r="L133" s="303">
        <f t="shared" si="499"/>
        <v>8.7599308780587695</v>
      </c>
      <c r="M133" s="303">
        <f t="shared" si="500"/>
        <v>8.2907739201726312</v>
      </c>
      <c r="N133" s="54">
        <f t="shared" si="501"/>
        <v>3.4336552810894396</v>
      </c>
      <c r="O133" s="54">
        <f t="shared" si="502"/>
        <v>1.352523470651362</v>
      </c>
      <c r="P133" s="54">
        <f t="shared" si="503"/>
        <v>1.044397108578428</v>
      </c>
      <c r="Q133" s="298">
        <v>32</v>
      </c>
      <c r="R133" s="298">
        <v>24</v>
      </c>
      <c r="S133" s="47">
        <v>11</v>
      </c>
      <c r="T133" s="307">
        <f t="shared" si="504"/>
        <v>30.04878048780488</v>
      </c>
      <c r="U133" s="308">
        <f t="shared" si="505"/>
        <v>28.875</v>
      </c>
      <c r="V133" s="308">
        <f t="shared" si="506"/>
        <v>20.166666666666668</v>
      </c>
      <c r="W133" s="284">
        <f t="shared" si="507"/>
        <v>6.5067985546100227</v>
      </c>
      <c r="X133" s="284">
        <f t="shared" si="508"/>
        <v>6.3174299614970071</v>
      </c>
      <c r="Y133" s="284">
        <f t="shared" si="509"/>
        <v>3.9889880896021586</v>
      </c>
      <c r="Z133" s="312">
        <f t="shared" si="510"/>
        <v>-1.1267892316495187</v>
      </c>
      <c r="AA133" s="312">
        <f t="shared" si="511"/>
        <v>-1.0899774459104004</v>
      </c>
      <c r="AB133" s="312">
        <f t="shared" si="512"/>
        <v>-3.2573887219920445</v>
      </c>
      <c r="AC133" s="298">
        <v>18</v>
      </c>
      <c r="AD133" s="298">
        <v>13</v>
      </c>
      <c r="AE133" s="47">
        <v>9</v>
      </c>
      <c r="AF133" s="307">
        <f t="shared" si="513"/>
        <v>16.902439024390244</v>
      </c>
      <c r="AG133" s="308">
        <f t="shared" si="514"/>
        <v>15.640625</v>
      </c>
      <c r="AH133" s="308">
        <f t="shared" si="515"/>
        <v>16.5</v>
      </c>
      <c r="AI133" s="284">
        <f t="shared" si="516"/>
        <v>7.2373052808486857</v>
      </c>
      <c r="AJ133" s="284">
        <f t="shared" si="517"/>
        <v>6.8757860703419267</v>
      </c>
      <c r="AK133" s="284">
        <f t="shared" si="518"/>
        <v>6.0533694514698926</v>
      </c>
      <c r="AL133" s="312">
        <f t="shared" si="519"/>
        <v>-0.39628250541085563</v>
      </c>
      <c r="AM133" s="312">
        <f t="shared" si="520"/>
        <v>-0.53162133706548076</v>
      </c>
      <c r="AN133" s="312">
        <f t="shared" si="521"/>
        <v>-1.1930073601243105</v>
      </c>
      <c r="AO133" s="298">
        <v>215</v>
      </c>
      <c r="AP133" s="298">
        <v>210</v>
      </c>
      <c r="AQ133" s="47">
        <v>159</v>
      </c>
      <c r="AR133" s="307">
        <f t="shared" si="522"/>
        <v>201.89024390243904</v>
      </c>
      <c r="AS133" s="308">
        <f t="shared" si="523"/>
        <v>252.65625</v>
      </c>
      <c r="AT133" s="308">
        <f t="shared" si="524"/>
        <v>291.5</v>
      </c>
      <c r="AU133" s="284">
        <f t="shared" si="525"/>
        <v>7.8225631384430496</v>
      </c>
      <c r="AV133" s="284">
        <f t="shared" si="526"/>
        <v>9.5291809360152246</v>
      </c>
      <c r="AW133" s="284">
        <f t="shared" si="527"/>
        <v>10.739141484827723</v>
      </c>
      <c r="AX133" s="312">
        <f t="shared" si="528"/>
        <v>0.18897535218350825</v>
      </c>
      <c r="AY133" s="312">
        <f t="shared" si="529"/>
        <v>2.1217735286078172</v>
      </c>
      <c r="AZ133" s="312">
        <f t="shared" si="530"/>
        <v>3.4927646732335198</v>
      </c>
      <c r="BA133" s="315">
        <f t="shared" si="531"/>
        <v>2.0995588962125735</v>
      </c>
      <c r="BB133" s="315">
        <f t="shared" si="532"/>
        <v>1.8526982162832981</v>
      </c>
      <c r="BC133" s="40">
        <f t="shared" si="533"/>
        <v>8.676569969559278E-2</v>
      </c>
      <c r="BD133" s="122">
        <f t="shared" si="534"/>
        <v>4.0390228121914644</v>
      </c>
      <c r="BE133" s="287">
        <f t="shared" si="283"/>
        <v>1.3463409373971549</v>
      </c>
      <c r="BF133" s="112" t="str">
        <f t="shared" si="536"/>
        <v>Jeff Skinner</v>
      </c>
      <c r="BG133" s="125"/>
      <c r="BH133" s="405">
        <f t="shared" si="563"/>
        <v>7</v>
      </c>
      <c r="BI133" s="65" t="str">
        <f t="shared" si="564"/>
        <v>Jeff Skinner</v>
      </c>
      <c r="BJ133" s="114">
        <f t="shared" si="565"/>
        <v>8.676569969559278E-2</v>
      </c>
      <c r="BK133" s="235">
        <f t="shared" si="548"/>
        <v>10</v>
      </c>
      <c r="BL133" s="189" t="str">
        <f t="shared" ref="BL133:BM133" si="582">VLOOKUP(BK133,BH$124:BJ$140,2,FALSE)</f>
        <v>Brad Richards</v>
      </c>
      <c r="BM133" s="73">
        <f t="shared" si="582"/>
        <v>-2.6543870862850314</v>
      </c>
      <c r="BN133" s="81"/>
      <c r="BO133" s="83">
        <f t="shared" si="567"/>
        <v>8</v>
      </c>
      <c r="BP133" s="65" t="str">
        <f t="shared" si="568"/>
        <v>Jeff Skinner</v>
      </c>
      <c r="BQ133" s="102">
        <f t="shared" si="569"/>
        <v>4.0390228121914644</v>
      </c>
      <c r="BR133" s="235">
        <f t="shared" si="554"/>
        <v>10</v>
      </c>
      <c r="BS133" s="189" t="str">
        <f t="shared" ref="BS133:BT133" si="583">VLOOKUP(BR133,BO$124:BQ$140,2,FALSE)</f>
        <v>Mike Richards</v>
      </c>
      <c r="BT133" s="73">
        <f t="shared" si="583"/>
        <v>-4.0914122075900421</v>
      </c>
      <c r="BU133" s="84"/>
      <c r="BV133" s="203">
        <f t="shared" si="571"/>
        <v>8</v>
      </c>
      <c r="BW133" s="71" t="str">
        <f t="shared" si="572"/>
        <v>Jeff Skinner</v>
      </c>
      <c r="BX133" s="73">
        <f t="shared" si="573"/>
        <v>1.3463409373971549</v>
      </c>
      <c r="BY133" s="235">
        <f t="shared" si="560"/>
        <v>10</v>
      </c>
      <c r="BZ133" s="71" t="str">
        <f t="shared" si="574"/>
        <v>Mike Richards</v>
      </c>
      <c r="CA133" s="73">
        <f t="shared" si="575"/>
        <v>-1.3638040691966806</v>
      </c>
      <c r="CB133" s="38"/>
      <c r="CC133" s="41"/>
      <c r="CD133" s="41"/>
      <c r="CE133" s="41"/>
      <c r="CF133" s="41"/>
      <c r="CG133" s="41"/>
      <c r="CH133" s="41"/>
      <c r="CI133" s="41"/>
      <c r="CJ133" s="41"/>
      <c r="CK133" s="41"/>
      <c r="CL133" s="41"/>
      <c r="CM133" s="41"/>
    </row>
    <row r="134" spans="1:91" ht="16.5" customHeight="1" x14ac:dyDescent="0.2">
      <c r="A134" s="427" t="s">
        <v>146</v>
      </c>
      <c r="B134" s="294">
        <v>80</v>
      </c>
      <c r="C134" s="295">
        <v>55</v>
      </c>
      <c r="D134" s="296">
        <v>48</v>
      </c>
      <c r="E134" s="297">
        <v>36</v>
      </c>
      <c r="F134" s="298">
        <v>21</v>
      </c>
      <c r="G134" s="47">
        <v>26</v>
      </c>
      <c r="H134" s="299">
        <f t="shared" si="495"/>
        <v>34.65</v>
      </c>
      <c r="I134" s="300">
        <f t="shared" si="496"/>
        <v>29.400000000000002</v>
      </c>
      <c r="J134" s="300">
        <f t="shared" si="497"/>
        <v>41.708333333333329</v>
      </c>
      <c r="K134" s="303">
        <f t="shared" si="498"/>
        <v>13.17358932855411</v>
      </c>
      <c r="L134" s="303">
        <f t="shared" si="499"/>
        <v>10.703042818282714</v>
      </c>
      <c r="M134" s="303">
        <f t="shared" si="500"/>
        <v>14.508854360302099</v>
      </c>
      <c r="N134" s="54">
        <f t="shared" si="501"/>
        <v>5.5400015422945685</v>
      </c>
      <c r="O134" s="54">
        <f t="shared" si="502"/>
        <v>3.295635410875307</v>
      </c>
      <c r="P134" s="54">
        <f t="shared" si="503"/>
        <v>7.2624775487078956</v>
      </c>
      <c r="Q134" s="298">
        <v>30</v>
      </c>
      <c r="R134" s="298">
        <v>13</v>
      </c>
      <c r="S134" s="47">
        <v>7</v>
      </c>
      <c r="T134" s="307">
        <f t="shared" si="504"/>
        <v>28.875</v>
      </c>
      <c r="U134" s="308">
        <f t="shared" si="505"/>
        <v>18.2</v>
      </c>
      <c r="V134" s="308">
        <f t="shared" si="506"/>
        <v>11.229166666666668</v>
      </c>
      <c r="W134" s="284">
        <f t="shared" si="507"/>
        <v>6.2526267360705683</v>
      </c>
      <c r="X134" s="284">
        <f t="shared" si="508"/>
        <v>3.98189524845872</v>
      </c>
      <c r="Y134" s="284">
        <f t="shared" si="509"/>
        <v>2.2211410953466566</v>
      </c>
      <c r="Z134" s="312">
        <f t="shared" si="510"/>
        <v>-1.3809610501889731</v>
      </c>
      <c r="AA134" s="312">
        <f t="shared" si="511"/>
        <v>-3.4255121589486874</v>
      </c>
      <c r="AB134" s="312">
        <f t="shared" si="512"/>
        <v>-5.0252357162475469</v>
      </c>
      <c r="AC134" s="298">
        <v>17</v>
      </c>
      <c r="AD134" s="298">
        <v>13</v>
      </c>
      <c r="AE134" s="47">
        <v>10</v>
      </c>
      <c r="AF134" s="307">
        <f t="shared" si="513"/>
        <v>16.362500000000001</v>
      </c>
      <c r="AG134" s="308">
        <f t="shared" si="514"/>
        <v>18.2</v>
      </c>
      <c r="AH134" s="308">
        <f t="shared" si="515"/>
        <v>16.041666666666668</v>
      </c>
      <c r="AI134" s="284">
        <f t="shared" si="516"/>
        <v>7.0061135843771316</v>
      </c>
      <c r="AJ134" s="284">
        <f t="shared" si="517"/>
        <v>8.000914700034242</v>
      </c>
      <c r="AK134" s="284">
        <f t="shared" si="518"/>
        <v>5.8852203000401735</v>
      </c>
      <c r="AL134" s="312">
        <f t="shared" si="519"/>
        <v>-0.62747420188240977</v>
      </c>
      <c r="AM134" s="312">
        <f t="shared" si="520"/>
        <v>0.59350729262683455</v>
      </c>
      <c r="AN134" s="312">
        <f t="shared" si="521"/>
        <v>-1.3611565115540296</v>
      </c>
      <c r="AO134" s="298">
        <v>335</v>
      </c>
      <c r="AP134" s="298">
        <v>184</v>
      </c>
      <c r="AQ134" s="47">
        <v>133</v>
      </c>
      <c r="AR134" s="307">
        <f t="shared" si="522"/>
        <v>322.4375</v>
      </c>
      <c r="AS134" s="308">
        <f t="shared" si="523"/>
        <v>257.59999999999997</v>
      </c>
      <c r="AT134" s="308">
        <f t="shared" si="524"/>
        <v>213.35416666666669</v>
      </c>
      <c r="AU134" s="284">
        <f t="shared" si="525"/>
        <v>12.493361012385497</v>
      </c>
      <c r="AV134" s="284">
        <f t="shared" si="526"/>
        <v>9.7156393681831421</v>
      </c>
      <c r="AW134" s="284">
        <f t="shared" si="527"/>
        <v>7.8601735238794106</v>
      </c>
      <c r="AX134" s="312">
        <f t="shared" si="528"/>
        <v>4.8597732261259559</v>
      </c>
      <c r="AY134" s="312">
        <f t="shared" si="529"/>
        <v>2.3082319607757347</v>
      </c>
      <c r="AZ134" s="312">
        <f t="shared" si="530"/>
        <v>0.61379671228520749</v>
      </c>
      <c r="BA134" s="315">
        <f t="shared" si="531"/>
        <v>8.3913395163491415</v>
      </c>
      <c r="BB134" s="315">
        <f t="shared" si="532"/>
        <v>2.7718625053291888</v>
      </c>
      <c r="BC134" s="40">
        <f t="shared" si="533"/>
        <v>1.4898820331915266</v>
      </c>
      <c r="BD134" s="122">
        <f t="shared" si="534"/>
        <v>12.653084054869858</v>
      </c>
      <c r="BE134" s="287">
        <f t="shared" si="283"/>
        <v>4.2176946849566193</v>
      </c>
      <c r="BF134" s="112" t="str">
        <f t="shared" si="536"/>
        <v>Jeff Carter</v>
      </c>
      <c r="BG134" s="125"/>
      <c r="BH134" s="405">
        <f t="shared" si="563"/>
        <v>5</v>
      </c>
      <c r="BI134" s="65" t="str">
        <f t="shared" si="564"/>
        <v>Jeff Carter</v>
      </c>
      <c r="BJ134" s="114">
        <f t="shared" si="565"/>
        <v>1.4898820331915266</v>
      </c>
      <c r="BK134" s="235">
        <f t="shared" si="548"/>
        <v>11</v>
      </c>
      <c r="BL134" s="189" t="str">
        <f t="shared" ref="BL134:BM134" si="584">VLOOKUP(BK134,BH$124:BJ$140,2,FALSE)</f>
        <v>Kyle Turris</v>
      </c>
      <c r="BM134" s="73">
        <f t="shared" si="584"/>
        <v>-4.624527065112952</v>
      </c>
      <c r="BN134" s="81"/>
      <c r="BO134" s="83">
        <f t="shared" si="567"/>
        <v>7</v>
      </c>
      <c r="BP134" s="65" t="str">
        <f t="shared" si="568"/>
        <v>Jeff Carter</v>
      </c>
      <c r="BQ134" s="102">
        <f t="shared" si="569"/>
        <v>12.653084054869858</v>
      </c>
      <c r="BR134" s="235">
        <f t="shared" si="554"/>
        <v>11</v>
      </c>
      <c r="BS134" s="189" t="str">
        <f t="shared" ref="BS134:BT134" si="585">VLOOKUP(BR134,BO$124:BQ$140,2,FALSE)</f>
        <v>Bobby Ryan</v>
      </c>
      <c r="BT134" s="73">
        <f t="shared" si="585"/>
        <v>-5.3292449179385892</v>
      </c>
      <c r="BU134" s="84"/>
      <c r="BV134" s="203">
        <f t="shared" si="571"/>
        <v>7</v>
      </c>
      <c r="BW134" s="71" t="str">
        <f t="shared" si="572"/>
        <v>Jeff Carter</v>
      </c>
      <c r="BX134" s="73">
        <f t="shared" si="573"/>
        <v>4.2176946849566193</v>
      </c>
      <c r="BY134" s="235">
        <f t="shared" si="560"/>
        <v>11</v>
      </c>
      <c r="BZ134" s="71" t="str">
        <f t="shared" si="574"/>
        <v>Bobby Ryan</v>
      </c>
      <c r="CA134" s="73">
        <f t="shared" si="575"/>
        <v>-1.7764149726461964</v>
      </c>
      <c r="CB134" s="38"/>
      <c r="CC134" s="41"/>
      <c r="CD134" s="41"/>
      <c r="CE134" s="41"/>
      <c r="CF134" s="41"/>
      <c r="CG134" s="41"/>
      <c r="CH134" s="41"/>
      <c r="CI134" s="41"/>
      <c r="CJ134" s="41"/>
      <c r="CK134" s="41"/>
      <c r="CL134" s="41"/>
      <c r="CM134" s="41"/>
    </row>
    <row r="135" spans="1:91" ht="16.5" customHeight="1" x14ac:dyDescent="0.2">
      <c r="A135" s="427" t="s">
        <v>153</v>
      </c>
      <c r="B135" s="294">
        <v>65</v>
      </c>
      <c r="C135" s="295">
        <v>55</v>
      </c>
      <c r="D135" s="296">
        <v>48</v>
      </c>
      <c r="E135" s="297">
        <v>11</v>
      </c>
      <c r="F135" s="298">
        <v>12</v>
      </c>
      <c r="G135" s="47">
        <v>12</v>
      </c>
      <c r="H135" s="299">
        <f t="shared" si="495"/>
        <v>13.030769230769231</v>
      </c>
      <c r="I135" s="300">
        <f t="shared" si="496"/>
        <v>16.8</v>
      </c>
      <c r="J135" s="300">
        <f t="shared" si="497"/>
        <v>19.25</v>
      </c>
      <c r="K135" s="303">
        <f t="shared" si="498"/>
        <v>4.9541703457810327</v>
      </c>
      <c r="L135" s="303">
        <f t="shared" si="499"/>
        <v>6.1160244675901225</v>
      </c>
      <c r="M135" s="303">
        <f t="shared" si="500"/>
        <v>6.6963943201394311</v>
      </c>
      <c r="N135" s="54">
        <f t="shared" si="501"/>
        <v>-2.6794174404785087</v>
      </c>
      <c r="O135" s="54">
        <f t="shared" si="502"/>
        <v>-1.2913829398172849</v>
      </c>
      <c r="P135" s="54">
        <f t="shared" si="503"/>
        <v>-0.54998249145477196</v>
      </c>
      <c r="Q135" s="298">
        <v>14</v>
      </c>
      <c r="R135" s="298">
        <v>17</v>
      </c>
      <c r="S135" s="47">
        <v>17</v>
      </c>
      <c r="T135" s="307">
        <f t="shared" si="504"/>
        <v>16.584615384615386</v>
      </c>
      <c r="U135" s="308">
        <f t="shared" si="505"/>
        <v>23.8</v>
      </c>
      <c r="V135" s="308">
        <f t="shared" si="506"/>
        <v>27.270833333333336</v>
      </c>
      <c r="W135" s="284">
        <f t="shared" si="507"/>
        <v>3.5912522791789931</v>
      </c>
      <c r="X135" s="284">
        <f t="shared" si="508"/>
        <v>5.2070937864460181</v>
      </c>
      <c r="Y135" s="284">
        <f t="shared" si="509"/>
        <v>5.3941998029847378</v>
      </c>
      <c r="Z135" s="312">
        <f t="shared" si="510"/>
        <v>-4.0423355070805478</v>
      </c>
      <c r="AA135" s="312">
        <f t="shared" si="511"/>
        <v>-2.2003136209613894</v>
      </c>
      <c r="AB135" s="312">
        <f t="shared" si="512"/>
        <v>-1.8521770086094653</v>
      </c>
      <c r="AC135" s="298">
        <v>1</v>
      </c>
      <c r="AD135" s="298">
        <v>5</v>
      </c>
      <c r="AE135" s="47">
        <v>9</v>
      </c>
      <c r="AF135" s="307">
        <f t="shared" si="513"/>
        <v>1.1846153846153846</v>
      </c>
      <c r="AG135" s="308">
        <f t="shared" si="514"/>
        <v>7</v>
      </c>
      <c r="AH135" s="308">
        <f t="shared" si="515"/>
        <v>14.4375</v>
      </c>
      <c r="AI135" s="284">
        <f t="shared" si="516"/>
        <v>0.50722994276033528</v>
      </c>
      <c r="AJ135" s="284">
        <f t="shared" si="517"/>
        <v>3.0772748846285549</v>
      </c>
      <c r="AK135" s="284">
        <f t="shared" si="518"/>
        <v>5.2966982700361553</v>
      </c>
      <c r="AL135" s="312">
        <f t="shared" si="519"/>
        <v>-7.1263578434992061</v>
      </c>
      <c r="AM135" s="312">
        <f t="shared" si="520"/>
        <v>-4.3301325227788521</v>
      </c>
      <c r="AN135" s="312">
        <f t="shared" si="521"/>
        <v>-1.9496785415580478</v>
      </c>
      <c r="AO135" s="298">
        <v>125</v>
      </c>
      <c r="AP135" s="298">
        <v>133</v>
      </c>
      <c r="AQ135" s="47">
        <v>118</v>
      </c>
      <c r="AR135" s="307">
        <f t="shared" si="522"/>
        <v>148.07692307692309</v>
      </c>
      <c r="AS135" s="308">
        <f t="shared" si="523"/>
        <v>186.2</v>
      </c>
      <c r="AT135" s="308">
        <f t="shared" si="524"/>
        <v>189.29166666666669</v>
      </c>
      <c r="AU135" s="284">
        <f t="shared" si="525"/>
        <v>5.7374792249761191</v>
      </c>
      <c r="AV135" s="284">
        <f t="shared" si="526"/>
        <v>7.0227175867845544</v>
      </c>
      <c r="AW135" s="284">
        <f t="shared" si="527"/>
        <v>6.9736877881035362</v>
      </c>
      <c r="AX135" s="312">
        <f t="shared" si="528"/>
        <v>-1.8961085612834223</v>
      </c>
      <c r="AY135" s="312">
        <f t="shared" si="529"/>
        <v>-0.38468982062285306</v>
      </c>
      <c r="AZ135" s="312">
        <f t="shared" si="530"/>
        <v>-0.27268902349066693</v>
      </c>
      <c r="BA135" s="315">
        <f t="shared" si="531"/>
        <v>-15.744219352341684</v>
      </c>
      <c r="BB135" s="315">
        <f t="shared" si="532"/>
        <v>-8.2065189041803794</v>
      </c>
      <c r="BC135" s="40">
        <f t="shared" si="533"/>
        <v>-4.624527065112952</v>
      </c>
      <c r="BD135" s="122">
        <f t="shared" si="534"/>
        <v>-28.575265321635015</v>
      </c>
      <c r="BE135" s="287">
        <f t="shared" ref="BE135:BE147" si="586">(BC135+BB135+BA135)/3</f>
        <v>-9.5250884405450051</v>
      </c>
      <c r="BF135" s="112" t="str">
        <f t="shared" si="536"/>
        <v>Kyle Turris</v>
      </c>
      <c r="BG135" s="125"/>
      <c r="BH135" s="405">
        <f t="shared" si="563"/>
        <v>11</v>
      </c>
      <c r="BI135" s="65" t="str">
        <f t="shared" si="564"/>
        <v>Kyle Turris</v>
      </c>
      <c r="BJ135" s="114">
        <f t="shared" si="565"/>
        <v>-4.624527065112952</v>
      </c>
      <c r="BK135" s="235">
        <f t="shared" si="548"/>
        <v>12</v>
      </c>
      <c r="BL135" s="189" t="str">
        <f t="shared" ref="BL135:BM135" si="587">VLOOKUP(BK135,BH$124:BJ$140,2,FALSE)</f>
        <v>Bobby Ryan</v>
      </c>
      <c r="BM135" s="73">
        <f t="shared" si="587"/>
        <v>-6.3761411884062227</v>
      </c>
      <c r="BN135" s="81"/>
      <c r="BO135" s="83">
        <f t="shared" si="567"/>
        <v>17</v>
      </c>
      <c r="BP135" s="65" t="str">
        <f t="shared" si="568"/>
        <v>Kyle Turris</v>
      </c>
      <c r="BQ135" s="102">
        <f t="shared" si="569"/>
        <v>-28.575265321635015</v>
      </c>
      <c r="BR135" s="235">
        <f t="shared" si="554"/>
        <v>12</v>
      </c>
      <c r="BS135" s="189" t="str">
        <f t="shared" ref="BS135:BT135" si="588">VLOOKUP(BR135,BO$124:BQ$140,2,FALSE)</f>
        <v>Chris Stewart</v>
      </c>
      <c r="BT135" s="73">
        <f t="shared" si="588"/>
        <v>-8.0130503901644943</v>
      </c>
      <c r="BU135" s="84"/>
      <c r="BV135" s="203">
        <f t="shared" si="571"/>
        <v>15</v>
      </c>
      <c r="BW135" s="71" t="str">
        <f t="shared" si="572"/>
        <v>Kyle Turris</v>
      </c>
      <c r="BX135" s="73">
        <f t="shared" si="573"/>
        <v>-9.5250884405450051</v>
      </c>
      <c r="BY135" s="235">
        <f t="shared" si="560"/>
        <v>12</v>
      </c>
      <c r="BZ135" s="71" t="str">
        <f t="shared" si="574"/>
        <v>Chris Stewart</v>
      </c>
      <c r="CA135" s="73">
        <f t="shared" si="575"/>
        <v>-2.6710167967214979</v>
      </c>
      <c r="CB135" s="38"/>
      <c r="CC135" s="41"/>
      <c r="CD135" s="41"/>
      <c r="CE135" s="41"/>
      <c r="CF135" s="41"/>
      <c r="CG135" s="41"/>
      <c r="CH135" s="41"/>
      <c r="CI135" s="41"/>
      <c r="CJ135" s="41"/>
      <c r="CK135" s="41"/>
      <c r="CL135" s="41"/>
      <c r="CM135" s="41"/>
    </row>
    <row r="136" spans="1:91" ht="16.5" customHeight="1" x14ac:dyDescent="0.2">
      <c r="A136" s="427" t="s">
        <v>154</v>
      </c>
      <c r="B136" s="294" t="s">
        <v>57</v>
      </c>
      <c r="C136" s="295" t="s">
        <v>57</v>
      </c>
      <c r="D136" s="296">
        <v>38</v>
      </c>
      <c r="E136" s="297" t="s">
        <v>57</v>
      </c>
      <c r="F136" s="298" t="s">
        <v>57</v>
      </c>
      <c r="G136" s="47">
        <v>8</v>
      </c>
      <c r="H136" s="299" t="s">
        <v>57</v>
      </c>
      <c r="I136" s="300" t="s">
        <v>57</v>
      </c>
      <c r="J136" s="300">
        <f t="shared" ref="J136:J148" si="589">(G136/D136)*77</f>
        <v>16.210526315789473</v>
      </c>
      <c r="K136" s="303" t="s">
        <v>57</v>
      </c>
      <c r="L136" s="303" t="s">
        <v>57</v>
      </c>
      <c r="M136" s="303">
        <f t="shared" ref="M136:M148" si="590">(J136/(J$150))*1000</f>
        <v>5.639068901170047</v>
      </c>
      <c r="N136" s="54" t="s">
        <v>57</v>
      </c>
      <c r="O136" s="54" t="s">
        <v>57</v>
      </c>
      <c r="P136" s="54">
        <f t="shared" ref="P136:P148" si="591">(M136-G$151)</f>
        <v>-1.6073079104241561</v>
      </c>
      <c r="Q136" s="298" t="s">
        <v>57</v>
      </c>
      <c r="R136" s="298" t="s">
        <v>57</v>
      </c>
      <c r="S136" s="47">
        <v>11</v>
      </c>
      <c r="T136" s="307" t="s">
        <v>57</v>
      </c>
      <c r="U136" s="308" t="s">
        <v>57</v>
      </c>
      <c r="V136" s="308">
        <f t="shared" ref="V136:V148" si="592">(S136/D136)*77</f>
        <v>22.289473684210527</v>
      </c>
      <c r="W136" s="284" t="s">
        <v>57</v>
      </c>
      <c r="X136" s="284" t="s">
        <v>57</v>
      </c>
      <c r="Y136" s="284">
        <f t="shared" ref="Y136:Y148" si="593">(V136/V$150)*1000</f>
        <v>4.4088815727181752</v>
      </c>
      <c r="Z136" s="312" t="s">
        <v>57</v>
      </c>
      <c r="AA136" s="312" t="s">
        <v>57</v>
      </c>
      <c r="AB136" s="312">
        <f t="shared" ref="AB136:AB148" si="594">(Y136-G$151)</f>
        <v>-2.8374952388760279</v>
      </c>
      <c r="AC136" s="298" t="s">
        <v>57</v>
      </c>
      <c r="AD136" s="298" t="s">
        <v>57</v>
      </c>
      <c r="AE136" s="47">
        <v>5</v>
      </c>
      <c r="AF136" s="307" t="s">
        <v>57</v>
      </c>
      <c r="AG136" s="308" t="s">
        <v>57</v>
      </c>
      <c r="AH136" s="308">
        <f t="shared" ref="AH136:AH148" si="595">(AE136/D136)*77</f>
        <v>10.131578947368421</v>
      </c>
      <c r="AI136" s="284" t="s">
        <v>57</v>
      </c>
      <c r="AJ136" s="284" t="s">
        <v>57</v>
      </c>
      <c r="AK136" s="284">
        <f t="shared" ref="AK136:AK148" si="596">((AH136/AH$150)*1000)</f>
        <v>3.7169812421306356</v>
      </c>
      <c r="AL136" s="312" t="s">
        <v>57</v>
      </c>
      <c r="AM136" s="312" t="s">
        <v>57</v>
      </c>
      <c r="AN136" s="312">
        <f t="shared" ref="AN136:AN148" si="597">(AK136-G$151)</f>
        <v>-3.5293955694635675</v>
      </c>
      <c r="AO136" s="298" t="s">
        <v>57</v>
      </c>
      <c r="AP136" s="298" t="s">
        <v>57</v>
      </c>
      <c r="AQ136" s="47">
        <v>75</v>
      </c>
      <c r="AR136" s="307" t="s">
        <v>57</v>
      </c>
      <c r="AS136" s="308" t="s">
        <v>57</v>
      </c>
      <c r="AT136" s="308">
        <f t="shared" ref="AT136:AT148" si="598">(AQ136/D136)*77</f>
        <v>151.9736842105263</v>
      </c>
      <c r="AU136" s="284" t="s">
        <v>57</v>
      </c>
      <c r="AV136" s="284" t="s">
        <v>57</v>
      </c>
      <c r="AW136" s="284">
        <f t="shared" ref="AW136:AW148" si="599">(AT136/AT$150)*1000</f>
        <v>5.5988572785844619</v>
      </c>
      <c r="AX136" s="312" t="s">
        <v>57</v>
      </c>
      <c r="AY136" s="312" t="s">
        <v>57</v>
      </c>
      <c r="AZ136" s="312">
        <f t="shared" ref="AZ136:AZ148" si="600">(AW136-G$151)</f>
        <v>-1.6475195330097412</v>
      </c>
      <c r="BA136" s="315" t="s">
        <v>57</v>
      </c>
      <c r="BB136" s="315" t="s">
        <v>57</v>
      </c>
      <c r="BC136" s="40">
        <f t="shared" ref="BC136:BC148" si="601">(((AZ136+AN136)+AB136)+P136)</f>
        <v>-9.6217182517734923</v>
      </c>
      <c r="BD136" s="123">
        <f>BC136</f>
        <v>-9.6217182517734923</v>
      </c>
      <c r="BE136" s="289">
        <f>(BC136)</f>
        <v>-9.6217182517734923</v>
      </c>
      <c r="BF136" s="112" t="str">
        <f t="shared" si="536"/>
        <v>Vladimir Tarasenko</v>
      </c>
      <c r="BG136" s="125"/>
      <c r="BH136" s="405">
        <f t="shared" si="563"/>
        <v>14</v>
      </c>
      <c r="BI136" s="65" t="str">
        <f t="shared" si="564"/>
        <v>Vladimir Tarasenko</v>
      </c>
      <c r="BJ136" s="114">
        <f t="shared" si="565"/>
        <v>-9.6217182517734923</v>
      </c>
      <c r="BK136" s="235">
        <f t="shared" si="548"/>
        <v>13</v>
      </c>
      <c r="BL136" s="189" t="str">
        <f t="shared" ref="BL136:BM136" si="602">VLOOKUP(BK136,BH$124:BJ$140,2,FALSE)</f>
        <v>Teemu Selanne</v>
      </c>
      <c r="BM136" s="73">
        <f t="shared" si="602"/>
        <v>-7.8057913977171571</v>
      </c>
      <c r="BN136" s="81"/>
      <c r="BO136" s="83">
        <f t="shared" si="567"/>
        <v>14</v>
      </c>
      <c r="BP136" s="65" t="str">
        <f t="shared" si="568"/>
        <v>Vladimir Tarasenko</v>
      </c>
      <c r="BQ136" s="102">
        <f t="shared" si="569"/>
        <v>-9.6217182517734923</v>
      </c>
      <c r="BR136" s="235">
        <f t="shared" si="554"/>
        <v>13</v>
      </c>
      <c r="BS136" s="189" t="str">
        <f t="shared" ref="BS136:BT136" si="603">VLOOKUP(BR136,BO$124:BQ$140,2,FALSE)</f>
        <v>David Backes</v>
      </c>
      <c r="BT136" s="73">
        <f t="shared" si="603"/>
        <v>-9.2163712814848218</v>
      </c>
      <c r="BU136" s="84"/>
      <c r="BV136" s="203">
        <f t="shared" si="571"/>
        <v>16</v>
      </c>
      <c r="BW136" s="71" t="str">
        <f t="shared" si="572"/>
        <v>Vladimir Tarasenko</v>
      </c>
      <c r="BX136" s="73">
        <f t="shared" si="573"/>
        <v>-9.6217182517734923</v>
      </c>
      <c r="BY136" s="235">
        <f t="shared" si="560"/>
        <v>13</v>
      </c>
      <c r="BZ136" s="71" t="str">
        <f t="shared" si="574"/>
        <v>David Backes</v>
      </c>
      <c r="CA136" s="73">
        <f t="shared" si="575"/>
        <v>-3.0721237604949407</v>
      </c>
      <c r="CB136" s="38"/>
      <c r="CC136" s="41"/>
      <c r="CD136" s="41"/>
      <c r="CE136" s="41"/>
      <c r="CF136" s="41"/>
      <c r="CG136" s="41"/>
      <c r="CH136" s="41"/>
      <c r="CI136" s="41"/>
      <c r="CJ136" s="41"/>
      <c r="CK136" s="41"/>
      <c r="CL136" s="41"/>
      <c r="CM136" s="41"/>
    </row>
    <row r="137" spans="1:91" ht="16.5" customHeight="1" x14ac:dyDescent="0.2">
      <c r="A137" s="427" t="s">
        <v>148</v>
      </c>
      <c r="B137" s="294">
        <v>79</v>
      </c>
      <c r="C137" s="295">
        <v>76</v>
      </c>
      <c r="D137" s="296">
        <v>24</v>
      </c>
      <c r="E137" s="297">
        <v>21</v>
      </c>
      <c r="F137" s="298">
        <v>27</v>
      </c>
      <c r="G137" s="47">
        <v>4</v>
      </c>
      <c r="H137" s="299">
        <f>(E137/B137)*77</f>
        <v>20.468354430379744</v>
      </c>
      <c r="I137" s="300">
        <f>(F137/C137)*77</f>
        <v>27.355263157894736</v>
      </c>
      <c r="J137" s="300">
        <f t="shared" si="589"/>
        <v>12.833333333333332</v>
      </c>
      <c r="K137" s="303">
        <f>(H137/(H$150))*1000</f>
        <v>7.7818671139138198</v>
      </c>
      <c r="L137" s="303">
        <f>(I137/(I$150))*1000</f>
        <v>9.958658261372074</v>
      </c>
      <c r="M137" s="303">
        <f t="shared" si="590"/>
        <v>4.4642628800929538</v>
      </c>
      <c r="N137" s="54">
        <f>(K137-E$151)</f>
        <v>0.14827932765427843</v>
      </c>
      <c r="O137" s="54">
        <f>(L137-F$151)</f>
        <v>2.5512508539646666</v>
      </c>
      <c r="P137" s="54">
        <f t="shared" si="591"/>
        <v>-2.7821139315012493</v>
      </c>
      <c r="Q137" s="298">
        <v>27</v>
      </c>
      <c r="R137" s="298">
        <v>16</v>
      </c>
      <c r="S137" s="47">
        <v>10</v>
      </c>
      <c r="T137" s="307">
        <f>(Q137/B137)*77</f>
        <v>26.316455696202532</v>
      </c>
      <c r="U137" s="308">
        <f>(R137/C137)*77</f>
        <v>16.210526315789473</v>
      </c>
      <c r="V137" s="308">
        <f t="shared" si="592"/>
        <v>32.083333333333336</v>
      </c>
      <c r="W137" s="284">
        <f>(T137/T$150)*1000</f>
        <v>5.6985965189503913</v>
      </c>
      <c r="X137" s="284">
        <f>(U137/U$150)*1000</f>
        <v>3.5466273468053373</v>
      </c>
      <c r="Y137" s="284">
        <f t="shared" si="593"/>
        <v>6.3461174152761615</v>
      </c>
      <c r="Z137" s="312">
        <f>(W137-E$151)</f>
        <v>-1.9349912673091501</v>
      </c>
      <c r="AA137" s="312">
        <f>(X137-F$151)</f>
        <v>-3.8607800606020701</v>
      </c>
      <c r="AB137" s="312">
        <f t="shared" si="594"/>
        <v>-0.90025939631804164</v>
      </c>
      <c r="AC137" s="298">
        <v>14</v>
      </c>
      <c r="AD137" s="298">
        <v>10</v>
      </c>
      <c r="AE137" s="47">
        <v>7</v>
      </c>
      <c r="AF137" s="307">
        <f>(AC137/B137)*77</f>
        <v>13.645569620253164</v>
      </c>
      <c r="AG137" s="308">
        <f>(AD137/C137)*77</f>
        <v>10.131578947368421</v>
      </c>
      <c r="AH137" s="308">
        <f t="shared" si="595"/>
        <v>22.458333333333336</v>
      </c>
      <c r="AI137" s="284">
        <f>((AF137/AF$150)*1000)</f>
        <v>5.8427752900241154</v>
      </c>
      <c r="AJ137" s="284">
        <f>((AG137/AG$150)*1000)</f>
        <v>4.45395049090975</v>
      </c>
      <c r="AK137" s="284">
        <f t="shared" si="596"/>
        <v>8.2393084200562416</v>
      </c>
      <c r="AL137" s="312">
        <f>(AI137-E$151)</f>
        <v>-1.7908124962354259</v>
      </c>
      <c r="AM137" s="312">
        <f>(AJ137-F$151)</f>
        <v>-2.9534569164976574</v>
      </c>
      <c r="AN137" s="312">
        <f t="shared" si="597"/>
        <v>0.99293160846203854</v>
      </c>
      <c r="AO137" s="298">
        <v>265</v>
      </c>
      <c r="AP137" s="298">
        <v>230</v>
      </c>
      <c r="AQ137" s="47">
        <v>87</v>
      </c>
      <c r="AR137" s="307">
        <f>(AO137/B137)*77</f>
        <v>258.29113924050631</v>
      </c>
      <c r="AS137" s="308">
        <f>(AP137/C137)*77</f>
        <v>233.02631578947367</v>
      </c>
      <c r="AT137" s="308">
        <f t="shared" si="598"/>
        <v>279.125</v>
      </c>
      <c r="AU137" s="284">
        <f>(AR137/AR$150)*1000</f>
        <v>10.007906800021633</v>
      </c>
      <c r="AV137" s="284">
        <f>(AS137/AS$150)*1000</f>
        <v>8.7888185074025138</v>
      </c>
      <c r="AW137" s="284">
        <f t="shared" si="599"/>
        <v>10.28323453500013</v>
      </c>
      <c r="AX137" s="312">
        <f>(AU137-E$151)</f>
        <v>2.3743190137620918</v>
      </c>
      <c r="AY137" s="312">
        <f>(AV137-F$151)</f>
        <v>1.3814110999951064</v>
      </c>
      <c r="AZ137" s="312">
        <f t="shared" si="600"/>
        <v>3.0368577234059266</v>
      </c>
      <c r="BA137" s="315">
        <f>(((AX137+AL137)+Z137)+N137)</f>
        <v>-1.2032054221282058</v>
      </c>
      <c r="BB137" s="315">
        <f>(((AY137+AM137)+AA137)+O137)</f>
        <v>-2.8815750231399546</v>
      </c>
      <c r="BC137" s="40">
        <f t="shared" si="601"/>
        <v>0.34741600404867423</v>
      </c>
      <c r="BD137" s="122">
        <f>(BA137+BB137)+BC137</f>
        <v>-3.7373644412194862</v>
      </c>
      <c r="BE137" s="287">
        <f t="shared" si="586"/>
        <v>-1.245788147073162</v>
      </c>
      <c r="BF137" s="112" t="str">
        <f t="shared" si="536"/>
        <v>Patric Hornqvist</v>
      </c>
      <c r="BG137" s="125"/>
      <c r="BH137" s="405">
        <f t="shared" si="563"/>
        <v>6</v>
      </c>
      <c r="BI137" s="65" t="str">
        <f t="shared" si="564"/>
        <v>Patric Hornqvist</v>
      </c>
      <c r="BJ137" s="114">
        <f t="shared" si="565"/>
        <v>0.34741600404867423</v>
      </c>
      <c r="BK137" s="235">
        <f t="shared" si="548"/>
        <v>14</v>
      </c>
      <c r="BL137" s="189" t="str">
        <f t="shared" ref="BL137:BM137" si="604">VLOOKUP(BK137,BH$124:BJ$140,2,FALSE)</f>
        <v>Vladimir Tarasenko</v>
      </c>
      <c r="BM137" s="73">
        <f t="shared" si="604"/>
        <v>-9.6217182517734923</v>
      </c>
      <c r="BN137" s="81"/>
      <c r="BO137" s="83">
        <f t="shared" si="567"/>
        <v>9</v>
      </c>
      <c r="BP137" s="65" t="str">
        <f t="shared" si="568"/>
        <v>Patric Hornqvist</v>
      </c>
      <c r="BQ137" s="102">
        <f t="shared" si="569"/>
        <v>-3.7373644412194862</v>
      </c>
      <c r="BR137" s="235">
        <f t="shared" si="554"/>
        <v>14</v>
      </c>
      <c r="BS137" s="189" t="str">
        <f t="shared" ref="BS137:BT137" si="605">VLOOKUP(BR137,BO$124:BQ$140,2,FALSE)</f>
        <v>Vladimir Tarasenko</v>
      </c>
      <c r="BT137" s="73">
        <f t="shared" si="605"/>
        <v>-9.6217182517734923</v>
      </c>
      <c r="BU137" s="84"/>
      <c r="BV137" s="203">
        <f t="shared" si="571"/>
        <v>9</v>
      </c>
      <c r="BW137" s="71" t="str">
        <f t="shared" si="572"/>
        <v>Patric Hornqvist</v>
      </c>
      <c r="BX137" s="73">
        <f t="shared" si="573"/>
        <v>-1.245788147073162</v>
      </c>
      <c r="BY137" s="235">
        <f t="shared" si="560"/>
        <v>14</v>
      </c>
      <c r="BZ137" s="71" t="str">
        <f t="shared" si="574"/>
        <v>David Legwand</v>
      </c>
      <c r="CA137" s="73">
        <f t="shared" si="575"/>
        <v>-7.1950374559666015</v>
      </c>
      <c r="CB137" s="38"/>
      <c r="CC137" s="41"/>
      <c r="CD137" s="41"/>
      <c r="CE137" s="41"/>
      <c r="CF137" s="41"/>
      <c r="CG137" s="41"/>
      <c r="CH137" s="41"/>
      <c r="CI137" s="41"/>
      <c r="CJ137" s="41"/>
      <c r="CK137" s="41"/>
      <c r="CL137" s="41"/>
      <c r="CM137" s="41"/>
    </row>
    <row r="138" spans="1:91" ht="16.5" customHeight="1" x14ac:dyDescent="0.2">
      <c r="A138" s="427" t="s">
        <v>151</v>
      </c>
      <c r="B138" s="294">
        <v>62</v>
      </c>
      <c r="C138" s="295">
        <v>79</v>
      </c>
      <c r="D138" s="296">
        <v>48</v>
      </c>
      <c r="E138" s="297">
        <v>28</v>
      </c>
      <c r="F138" s="298">
        <v>15</v>
      </c>
      <c r="G138" s="47">
        <v>18</v>
      </c>
      <c r="H138" s="299">
        <f>(E138/B138)*77</f>
        <v>34.774193548387096</v>
      </c>
      <c r="I138" s="300">
        <f>(F138/C138)*77</f>
        <v>14.620253164556964</v>
      </c>
      <c r="J138" s="300">
        <f t="shared" si="589"/>
        <v>28.875</v>
      </c>
      <c r="K138" s="303">
        <f>(H138/(H$150))*1000</f>
        <v>13.220806494606276</v>
      </c>
      <c r="L138" s="303">
        <f>(I138/(I$150))*1000</f>
        <v>5.3224896474281138</v>
      </c>
      <c r="M138" s="303">
        <f t="shared" si="590"/>
        <v>10.044591480209148</v>
      </c>
      <c r="N138" s="54">
        <f>(K138-E$151)</f>
        <v>5.5872187083467342</v>
      </c>
      <c r="O138" s="54">
        <f>(L138-F$151)</f>
        <v>-2.0849177599792936</v>
      </c>
      <c r="P138" s="54">
        <f t="shared" si="591"/>
        <v>2.7982146686149445</v>
      </c>
      <c r="Q138" s="298">
        <v>25</v>
      </c>
      <c r="R138" s="298">
        <v>15</v>
      </c>
      <c r="S138" s="47">
        <v>18</v>
      </c>
      <c r="T138" s="307">
        <f>(Q138/B138)*77</f>
        <v>31.048387096774192</v>
      </c>
      <c r="U138" s="308">
        <f>(R138/C138)*77</f>
        <v>14.620253164556964</v>
      </c>
      <c r="V138" s="308">
        <f t="shared" si="592"/>
        <v>28.875</v>
      </c>
      <c r="W138" s="284">
        <f>(T138/T$150)*1000</f>
        <v>6.7232545549145888</v>
      </c>
      <c r="X138" s="284">
        <f>(U138/U$150)*1000</f>
        <v>3.1986987146820289</v>
      </c>
      <c r="Y138" s="284">
        <f t="shared" si="593"/>
        <v>5.7115056737485448</v>
      </c>
      <c r="Z138" s="312">
        <f>(W138-E$151)</f>
        <v>-0.91033323134495259</v>
      </c>
      <c r="AA138" s="312">
        <f>(X138-F$151)</f>
        <v>-4.208708692725379</v>
      </c>
      <c r="AB138" s="312">
        <f t="shared" si="594"/>
        <v>-1.5348711378456583</v>
      </c>
      <c r="AC138" s="298">
        <v>16</v>
      </c>
      <c r="AD138" s="298">
        <v>4</v>
      </c>
      <c r="AE138" s="47">
        <v>12</v>
      </c>
      <c r="AF138" s="307">
        <f>(AC138/B138)*77</f>
        <v>19.870967741935484</v>
      </c>
      <c r="AG138" s="308">
        <f>(AD138/C138)*77</f>
        <v>3.8987341772151898</v>
      </c>
      <c r="AH138" s="308">
        <f t="shared" si="595"/>
        <v>19.25</v>
      </c>
      <c r="AI138" s="284">
        <f>((AF138/AF$150)*1000)</f>
        <v>8.5083732333991726</v>
      </c>
      <c r="AJ138" s="284">
        <f>((AG138/AG$150)*1000)</f>
        <v>1.7139252521981823</v>
      </c>
      <c r="AK138" s="284">
        <f t="shared" si="596"/>
        <v>7.0622643600482071</v>
      </c>
      <c r="AL138" s="312">
        <f>(AI138-E$151)</f>
        <v>0.87478544713963124</v>
      </c>
      <c r="AM138" s="312">
        <f>(AJ138-F$151)</f>
        <v>-5.6934821552092254</v>
      </c>
      <c r="AN138" s="312">
        <f t="shared" si="597"/>
        <v>-0.18411245154599598</v>
      </c>
      <c r="AO138" s="298">
        <v>162</v>
      </c>
      <c r="AP138" s="298">
        <v>166</v>
      </c>
      <c r="AQ138" s="47">
        <v>97</v>
      </c>
      <c r="AR138" s="307">
        <f>(AO138/B138)*77</f>
        <v>201.19354838709677</v>
      </c>
      <c r="AS138" s="308">
        <f>(AP138/C138)*77</f>
        <v>161.79746835443038</v>
      </c>
      <c r="AT138" s="308">
        <f t="shared" si="598"/>
        <v>155.60416666666669</v>
      </c>
      <c r="AU138" s="284">
        <f>(AR138/AR$150)*1000</f>
        <v>7.7955685469675515</v>
      </c>
      <c r="AV138" s="284">
        <f>(AS138/AS$150)*1000</f>
        <v>6.1023519146609866</v>
      </c>
      <c r="AW138" s="284">
        <f t="shared" si="599"/>
        <v>5.7326077580173145</v>
      </c>
      <c r="AX138" s="312">
        <f>(AU138-E$151)</f>
        <v>0.16198076070801015</v>
      </c>
      <c r="AY138" s="312">
        <f>(AV138-F$151)</f>
        <v>-1.3050554927464209</v>
      </c>
      <c r="AZ138" s="312">
        <f t="shared" si="600"/>
        <v>-1.5137690535768886</v>
      </c>
      <c r="BA138" s="315">
        <f>(((AX138+AL138)+Z138)+N138)</f>
        <v>5.713651684849423</v>
      </c>
      <c r="BB138" s="315">
        <f>(((AY138+AM138)+AA138)+O138)</f>
        <v>-13.292164100660319</v>
      </c>
      <c r="BC138" s="40">
        <f t="shared" si="601"/>
        <v>-0.43453797435359842</v>
      </c>
      <c r="BD138" s="122">
        <f>(BA138+BB138)+BC138</f>
        <v>-8.0130503901644943</v>
      </c>
      <c r="BE138" s="287">
        <f t="shared" si="586"/>
        <v>-2.6710167967214979</v>
      </c>
      <c r="BF138" s="112" t="str">
        <f t="shared" si="536"/>
        <v>Chris Stewart</v>
      </c>
      <c r="BG138" s="125"/>
      <c r="BH138" s="405">
        <f t="shared" si="563"/>
        <v>8</v>
      </c>
      <c r="BI138" s="65" t="str">
        <f t="shared" si="564"/>
        <v>Chris Stewart</v>
      </c>
      <c r="BJ138" s="114">
        <f t="shared" si="565"/>
        <v>-0.43453797435359842</v>
      </c>
      <c r="BK138" s="235">
        <f t="shared" si="548"/>
        <v>15</v>
      </c>
      <c r="BL138" s="189" t="str">
        <f t="shared" ref="BL138:BM138" si="606">VLOOKUP(BK138,BH$124:BJ$140,2,FALSE)</f>
        <v>David Backes</v>
      </c>
      <c r="BM138" s="73">
        <f t="shared" si="606"/>
        <v>-9.8040658743107443</v>
      </c>
      <c r="BN138" s="81"/>
      <c r="BO138" s="83">
        <f t="shared" si="567"/>
        <v>12</v>
      </c>
      <c r="BP138" s="65" t="str">
        <f t="shared" si="568"/>
        <v>Chris Stewart</v>
      </c>
      <c r="BQ138" s="102">
        <f t="shared" si="569"/>
        <v>-8.0130503901644943</v>
      </c>
      <c r="BR138" s="235">
        <f t="shared" si="554"/>
        <v>15</v>
      </c>
      <c r="BS138" s="189" t="str">
        <f t="shared" ref="BS138:BT138" si="607">VLOOKUP(BR138,BO$124:BQ$140,2,FALSE)</f>
        <v>Mikael Granlund</v>
      </c>
      <c r="BT138" s="73">
        <f t="shared" si="607"/>
        <v>-17.741932543307982</v>
      </c>
      <c r="BU138" s="84"/>
      <c r="BV138" s="203">
        <f t="shared" si="571"/>
        <v>12</v>
      </c>
      <c r="BW138" s="71" t="str">
        <f t="shared" si="572"/>
        <v>Chris Stewart</v>
      </c>
      <c r="BX138" s="73">
        <f t="shared" si="573"/>
        <v>-2.6710167967214979</v>
      </c>
      <c r="BY138" s="235">
        <f t="shared" si="560"/>
        <v>15</v>
      </c>
      <c r="BZ138" s="71" t="str">
        <f t="shared" si="574"/>
        <v>Kyle Turris</v>
      </c>
      <c r="CA138" s="73">
        <f t="shared" si="575"/>
        <v>-9.5250884405450051</v>
      </c>
      <c r="CB138" s="38"/>
      <c r="CC138" s="41"/>
      <c r="CD138" s="41"/>
      <c r="CE138" s="41"/>
      <c r="CF138" s="41"/>
      <c r="CG138" s="41"/>
      <c r="CH138" s="41"/>
      <c r="CI138" s="41"/>
      <c r="CJ138" s="41"/>
      <c r="CK138" s="41"/>
      <c r="CL138" s="41"/>
      <c r="CM138" s="41"/>
    </row>
    <row r="139" spans="1:91" ht="16.5" customHeight="1" x14ac:dyDescent="0.2">
      <c r="A139" s="427" t="s">
        <v>155</v>
      </c>
      <c r="B139" s="294" t="s">
        <v>57</v>
      </c>
      <c r="C139" s="295" t="s">
        <v>57</v>
      </c>
      <c r="D139" s="296">
        <v>27</v>
      </c>
      <c r="E139" s="297" t="s">
        <v>57</v>
      </c>
      <c r="F139" s="298" t="s">
        <v>57</v>
      </c>
      <c r="G139" s="47">
        <v>2</v>
      </c>
      <c r="H139" s="299" t="s">
        <v>57</v>
      </c>
      <c r="I139" s="300" t="s">
        <v>57</v>
      </c>
      <c r="J139" s="300">
        <f t="shared" si="589"/>
        <v>5.7037037037037033</v>
      </c>
      <c r="K139" s="303" t="s">
        <v>57</v>
      </c>
      <c r="L139" s="303" t="s">
        <v>57</v>
      </c>
      <c r="M139" s="303">
        <f t="shared" si="590"/>
        <v>1.9841168355968684</v>
      </c>
      <c r="N139" s="54" t="s">
        <v>57</v>
      </c>
      <c r="O139" s="54" t="s">
        <v>57</v>
      </c>
      <c r="P139" s="54">
        <f t="shared" si="591"/>
        <v>-5.2622599759973347</v>
      </c>
      <c r="Q139" s="298" t="s">
        <v>57</v>
      </c>
      <c r="R139" s="298" t="s">
        <v>57</v>
      </c>
      <c r="S139" s="47">
        <v>6</v>
      </c>
      <c r="T139" s="307" t="s">
        <v>57</v>
      </c>
      <c r="U139" s="308" t="s">
        <v>57</v>
      </c>
      <c r="V139" s="308">
        <f t="shared" si="592"/>
        <v>17.111111111111111</v>
      </c>
      <c r="W139" s="284" t="s">
        <v>57</v>
      </c>
      <c r="X139" s="284" t="s">
        <v>57</v>
      </c>
      <c r="Y139" s="284">
        <f t="shared" si="593"/>
        <v>3.3845959548139524</v>
      </c>
      <c r="Z139" s="312" t="s">
        <v>57</v>
      </c>
      <c r="AA139" s="312" t="s">
        <v>57</v>
      </c>
      <c r="AB139" s="312">
        <f t="shared" si="594"/>
        <v>-3.8617808567802507</v>
      </c>
      <c r="AC139" s="298" t="s">
        <v>57</v>
      </c>
      <c r="AD139" s="298" t="s">
        <v>57</v>
      </c>
      <c r="AE139" s="47">
        <v>2</v>
      </c>
      <c r="AF139" s="307" t="s">
        <v>57</v>
      </c>
      <c r="AG139" s="308" t="s">
        <v>57</v>
      </c>
      <c r="AH139" s="308">
        <f t="shared" si="595"/>
        <v>5.7037037037037033</v>
      </c>
      <c r="AI139" s="284" t="s">
        <v>57</v>
      </c>
      <c r="AJ139" s="284" t="s">
        <v>57</v>
      </c>
      <c r="AK139" s="284">
        <f t="shared" si="596"/>
        <v>2.0925227733476168</v>
      </c>
      <c r="AL139" s="312" t="s">
        <v>57</v>
      </c>
      <c r="AM139" s="312" t="s">
        <v>57</v>
      </c>
      <c r="AN139" s="312">
        <f t="shared" si="597"/>
        <v>-5.1538540382465863</v>
      </c>
      <c r="AO139" s="298" t="s">
        <v>57</v>
      </c>
      <c r="AP139" s="298" t="s">
        <v>57</v>
      </c>
      <c r="AQ139" s="47">
        <v>36</v>
      </c>
      <c r="AR139" s="307" t="s">
        <v>57</v>
      </c>
      <c r="AS139" s="308" t="s">
        <v>57</v>
      </c>
      <c r="AT139" s="308">
        <f t="shared" si="598"/>
        <v>102.66666666666666</v>
      </c>
      <c r="AU139" s="284" t="s">
        <v>57</v>
      </c>
      <c r="AV139" s="284" t="s">
        <v>57</v>
      </c>
      <c r="AW139" s="284">
        <f t="shared" si="599"/>
        <v>3.782339139310392</v>
      </c>
      <c r="AX139" s="312" t="s">
        <v>57</v>
      </c>
      <c r="AY139" s="312" t="s">
        <v>57</v>
      </c>
      <c r="AZ139" s="312">
        <f t="shared" si="600"/>
        <v>-3.4640376722838111</v>
      </c>
      <c r="BA139" s="315" t="s">
        <v>57</v>
      </c>
      <c r="BB139" s="315" t="s">
        <v>57</v>
      </c>
      <c r="BC139" s="40">
        <f t="shared" si="601"/>
        <v>-17.741932543307982</v>
      </c>
      <c r="BD139" s="123">
        <f>BC139</f>
        <v>-17.741932543307982</v>
      </c>
      <c r="BE139" s="289">
        <f>(BC139)</f>
        <v>-17.741932543307982</v>
      </c>
      <c r="BF139" s="112" t="str">
        <f t="shared" si="536"/>
        <v>Mikael Granlund</v>
      </c>
      <c r="BG139" s="125"/>
      <c r="BH139" s="405">
        <f t="shared" si="563"/>
        <v>17</v>
      </c>
      <c r="BI139" s="65" t="str">
        <f t="shared" si="564"/>
        <v>Mikael Granlund</v>
      </c>
      <c r="BJ139" s="114">
        <f t="shared" si="565"/>
        <v>-17.741932543307982</v>
      </c>
      <c r="BK139" s="235">
        <f t="shared" si="548"/>
        <v>16</v>
      </c>
      <c r="BL139" s="189" t="str">
        <f t="shared" ref="BL139:BM139" si="608">VLOOKUP(BK139,BH$124:BJ$140,2,FALSE)</f>
        <v>David Legwand</v>
      </c>
      <c r="BM139" s="73">
        <f t="shared" si="608"/>
        <v>-11.200322660257267</v>
      </c>
      <c r="BN139" s="81"/>
      <c r="BO139" s="83">
        <f t="shared" si="567"/>
        <v>15</v>
      </c>
      <c r="BP139" s="65" t="str">
        <f t="shared" si="568"/>
        <v>Mikael Granlund</v>
      </c>
      <c r="BQ139" s="102">
        <f t="shared" si="569"/>
        <v>-17.741932543307982</v>
      </c>
      <c r="BR139" s="235">
        <f t="shared" si="554"/>
        <v>16</v>
      </c>
      <c r="BS139" s="189" t="str">
        <f t="shared" ref="BS139:BT139" si="609">VLOOKUP(BR139,BO$124:BQ$140,2,FALSE)</f>
        <v>David Legwand</v>
      </c>
      <c r="BT139" s="73">
        <f t="shared" si="609"/>
        <v>-21.585112367899804</v>
      </c>
      <c r="BU139" s="84"/>
      <c r="BV139" s="203">
        <f t="shared" si="571"/>
        <v>17</v>
      </c>
      <c r="BW139" s="71" t="str">
        <f t="shared" si="572"/>
        <v>Mikael Granlund</v>
      </c>
      <c r="BX139" s="73">
        <f t="shared" si="573"/>
        <v>-17.741932543307982</v>
      </c>
      <c r="BY139" s="235">
        <f t="shared" si="560"/>
        <v>16</v>
      </c>
      <c r="BZ139" s="71" t="str">
        <f t="shared" si="574"/>
        <v>Vladimir Tarasenko</v>
      </c>
      <c r="CA139" s="73">
        <f t="shared" si="575"/>
        <v>-9.6217182517734923</v>
      </c>
      <c r="CB139" s="38"/>
      <c r="CC139" s="41"/>
      <c r="CD139" s="41"/>
      <c r="CE139" s="41"/>
      <c r="CF139" s="41"/>
      <c r="CG139" s="41"/>
      <c r="CH139" s="41"/>
      <c r="CI139" s="41"/>
      <c r="CJ139" s="41"/>
      <c r="CK139" s="41"/>
      <c r="CL139" s="41"/>
      <c r="CM139" s="41"/>
    </row>
    <row r="140" spans="1:91" ht="16.5" customHeight="1" x14ac:dyDescent="0.2">
      <c r="A140" s="428" t="s">
        <v>156</v>
      </c>
      <c r="B140" s="132">
        <v>64</v>
      </c>
      <c r="C140" s="133">
        <v>78</v>
      </c>
      <c r="D140" s="134">
        <v>48</v>
      </c>
      <c r="E140" s="135">
        <v>17</v>
      </c>
      <c r="F140" s="136">
        <v>19</v>
      </c>
      <c r="G140" s="137">
        <v>12</v>
      </c>
      <c r="H140" s="138">
        <f t="shared" ref="H140:I147" si="610">(E140/B140)*77</f>
        <v>20.453125</v>
      </c>
      <c r="I140" s="139">
        <f t="shared" si="610"/>
        <v>18.756410256410255</v>
      </c>
      <c r="J140" s="140">
        <f t="shared" si="589"/>
        <v>19.25</v>
      </c>
      <c r="K140" s="75">
        <f t="shared" ref="K140:L147" si="611">(H140/(H$150))*1000</f>
        <v>7.7760770342159686</v>
      </c>
      <c r="L140" s="75">
        <f t="shared" si="611"/>
        <v>6.8282538126406811</v>
      </c>
      <c r="M140" s="75">
        <f t="shared" si="590"/>
        <v>6.6963943201394311</v>
      </c>
      <c r="N140" s="76">
        <f t="shared" ref="N140:O147" si="612">(K140-E$151)</f>
        <v>0.14248924795642726</v>
      </c>
      <c r="O140" s="76">
        <f t="shared" si="612"/>
        <v>-0.57915359476672634</v>
      </c>
      <c r="P140" s="76">
        <f t="shared" si="591"/>
        <v>-0.54998249145477196</v>
      </c>
      <c r="Q140" s="136">
        <v>24</v>
      </c>
      <c r="R140" s="136">
        <v>34</v>
      </c>
      <c r="S140" s="137">
        <v>13</v>
      </c>
      <c r="T140" s="141">
        <f t="shared" ref="T140:U147" si="613">(Q140/B140)*77</f>
        <v>28.875</v>
      </c>
      <c r="U140" s="142">
        <f t="shared" si="613"/>
        <v>33.564102564102562</v>
      </c>
      <c r="V140" s="142">
        <f t="shared" si="592"/>
        <v>20.854166666666664</v>
      </c>
      <c r="W140" s="77">
        <f t="shared" ref="W140:X147" si="614">(T140/T$150)*1000</f>
        <v>6.2526267360705683</v>
      </c>
      <c r="X140" s="77">
        <f t="shared" si="614"/>
        <v>7.3433373911418194</v>
      </c>
      <c r="Y140" s="77">
        <f t="shared" si="593"/>
        <v>4.1249763199295044</v>
      </c>
      <c r="Z140" s="78">
        <f t="shared" ref="Z140:AA147" si="615">(W140-E$151)</f>
        <v>-1.3809610501889731</v>
      </c>
      <c r="AA140" s="78">
        <f t="shared" si="615"/>
        <v>-6.4070016265588059E-2</v>
      </c>
      <c r="AB140" s="78">
        <f t="shared" si="594"/>
        <v>-3.1214004916646987</v>
      </c>
      <c r="AC140" s="136">
        <v>4</v>
      </c>
      <c r="AD140" s="143">
        <v>19</v>
      </c>
      <c r="AE140" s="144">
        <v>4</v>
      </c>
      <c r="AF140" s="141">
        <f t="shared" ref="AF140:AG147" si="616">(AC140/B140)*77</f>
        <v>4.8125</v>
      </c>
      <c r="AG140" s="145">
        <f t="shared" si="616"/>
        <v>18.756410256410255</v>
      </c>
      <c r="AH140" s="142">
        <f t="shared" si="595"/>
        <v>6.4166666666666661</v>
      </c>
      <c r="AI140" s="77">
        <f t="shared" ref="AI140:AJ147" si="617">((AF140/AF$150)*1000)</f>
        <v>2.0606216424638619</v>
      </c>
      <c r="AJ140" s="77">
        <f t="shared" si="617"/>
        <v>8.2455186011201018</v>
      </c>
      <c r="AK140" s="77">
        <f t="shared" si="596"/>
        <v>2.354088120016069</v>
      </c>
      <c r="AL140" s="78">
        <f t="shared" ref="AL140:AM147" si="618">(AI140-E$151)</f>
        <v>-5.5729661437956795</v>
      </c>
      <c r="AM140" s="78">
        <f t="shared" si="618"/>
        <v>0.83811119371269438</v>
      </c>
      <c r="AN140" s="78">
        <f t="shared" si="597"/>
        <v>-4.8922886915781341</v>
      </c>
      <c r="AO140" s="136">
        <v>130</v>
      </c>
      <c r="AP140" s="136">
        <v>140</v>
      </c>
      <c r="AQ140" s="137">
        <v>78</v>
      </c>
      <c r="AR140" s="141">
        <f t="shared" ref="AR140:AS147" si="619">(AO140/B140)*77</f>
        <v>156.40625</v>
      </c>
      <c r="AS140" s="145">
        <f t="shared" si="619"/>
        <v>138.2051282051282</v>
      </c>
      <c r="AT140" s="142">
        <f t="shared" si="598"/>
        <v>125.125</v>
      </c>
      <c r="AU140" s="77">
        <f t="shared" ref="AU140:AV147" si="620">(AR140/AR$150)*1000</f>
        <v>6.0602124313810242</v>
      </c>
      <c r="AV140" s="77">
        <f t="shared" si="620"/>
        <v>5.2125434179912347</v>
      </c>
      <c r="AW140" s="77">
        <f t="shared" si="599"/>
        <v>4.6097258260345404</v>
      </c>
      <c r="AX140" s="78">
        <f t="shared" ref="AX140:AY147" si="621">(AU140-E$151)</f>
        <v>-1.5733753548785172</v>
      </c>
      <c r="AY140" s="78">
        <f t="shared" si="621"/>
        <v>-2.1948639894161728</v>
      </c>
      <c r="AZ140" s="78">
        <f t="shared" si="600"/>
        <v>-2.6366509855596627</v>
      </c>
      <c r="BA140" s="146">
        <f t="shared" ref="BA140:BB147" si="622">(((AX140+AL140)+Z140)+N140)</f>
        <v>-8.3848133009067425</v>
      </c>
      <c r="BB140" s="147">
        <f t="shared" si="622"/>
        <v>-1.9999764067357928</v>
      </c>
      <c r="BC140" s="148">
        <f t="shared" si="601"/>
        <v>-11.200322660257267</v>
      </c>
      <c r="BD140" s="149">
        <f t="shared" ref="BD140:BD147" si="623">(BA140+BB140)+BC140</f>
        <v>-21.585112367899804</v>
      </c>
      <c r="BE140" s="287">
        <f t="shared" si="586"/>
        <v>-7.1950374559666015</v>
      </c>
      <c r="BF140" s="112" t="str">
        <f t="shared" si="536"/>
        <v>David Legwand</v>
      </c>
      <c r="BG140" s="125"/>
      <c r="BH140" s="405">
        <f t="shared" si="563"/>
        <v>16</v>
      </c>
      <c r="BI140" s="65" t="str">
        <f t="shared" si="564"/>
        <v>David Legwand</v>
      </c>
      <c r="BJ140" s="114">
        <f t="shared" si="565"/>
        <v>-11.200322660257267</v>
      </c>
      <c r="BK140" s="235">
        <f t="shared" si="548"/>
        <v>17</v>
      </c>
      <c r="BL140" s="189" t="str">
        <f t="shared" ref="BL140:BM140" si="624">VLOOKUP(BK140,BH$124:BJ$140,2,FALSE)</f>
        <v>Mikael Granlund</v>
      </c>
      <c r="BM140" s="73">
        <f t="shared" si="624"/>
        <v>-17.741932543307982</v>
      </c>
      <c r="BN140" s="81"/>
      <c r="BO140" s="83">
        <f t="shared" si="567"/>
        <v>16</v>
      </c>
      <c r="BP140" s="65" t="str">
        <f t="shared" si="568"/>
        <v>David Legwand</v>
      </c>
      <c r="BQ140" s="102">
        <f t="shared" si="569"/>
        <v>-21.585112367899804</v>
      </c>
      <c r="BR140" s="235">
        <f t="shared" si="554"/>
        <v>17</v>
      </c>
      <c r="BS140" s="189" t="str">
        <f t="shared" ref="BS140:BT140" si="625">VLOOKUP(BR140,BO$124:BQ$140,2,FALSE)</f>
        <v>Kyle Turris</v>
      </c>
      <c r="BT140" s="73">
        <f t="shared" si="625"/>
        <v>-28.575265321635015</v>
      </c>
      <c r="BU140" s="84"/>
      <c r="BV140" s="203">
        <f t="shared" si="571"/>
        <v>14</v>
      </c>
      <c r="BW140" s="71" t="str">
        <f t="shared" si="572"/>
        <v>David Legwand</v>
      </c>
      <c r="BX140" s="73">
        <f t="shared" si="573"/>
        <v>-7.1950374559666015</v>
      </c>
      <c r="BY140" s="235">
        <f t="shared" si="560"/>
        <v>17</v>
      </c>
      <c r="BZ140" s="71" t="str">
        <f t="shared" si="574"/>
        <v>Mikael Granlund</v>
      </c>
      <c r="CA140" s="73">
        <f t="shared" si="575"/>
        <v>-17.741932543307982</v>
      </c>
      <c r="CB140" s="38"/>
      <c r="CC140" s="41"/>
      <c r="CD140" s="41"/>
      <c r="CE140" s="41"/>
      <c r="CF140" s="41"/>
      <c r="CG140" s="41"/>
      <c r="CH140" s="41"/>
      <c r="CI140" s="41"/>
      <c r="CJ140" s="41"/>
      <c r="CK140" s="41"/>
      <c r="CL140" s="41"/>
      <c r="CM140" s="41"/>
    </row>
    <row r="141" spans="1:91" ht="16.5" customHeight="1" x14ac:dyDescent="0.2">
      <c r="A141" s="429" t="s">
        <v>157</v>
      </c>
      <c r="B141" s="151">
        <v>27</v>
      </c>
      <c r="C141" s="152">
        <v>69</v>
      </c>
      <c r="D141" s="153">
        <v>46</v>
      </c>
      <c r="E141" s="154">
        <v>3</v>
      </c>
      <c r="F141" s="155">
        <v>9</v>
      </c>
      <c r="G141" s="156">
        <v>2</v>
      </c>
      <c r="H141" s="44">
        <f t="shared" si="610"/>
        <v>8.5555555555555554</v>
      </c>
      <c r="I141" s="157">
        <f t="shared" si="610"/>
        <v>10.043478260869565</v>
      </c>
      <c r="J141" s="158">
        <f t="shared" si="589"/>
        <v>3.3478260869565215</v>
      </c>
      <c r="K141" s="159">
        <f t="shared" si="611"/>
        <v>3.2527381058158298</v>
      </c>
      <c r="L141" s="159">
        <f t="shared" si="611"/>
        <v>3.6563189751897465</v>
      </c>
      <c r="M141" s="159">
        <f t="shared" si="590"/>
        <v>1.1645903165459879</v>
      </c>
      <c r="N141" s="160">
        <f t="shared" si="612"/>
        <v>-4.3808496804437116</v>
      </c>
      <c r="O141" s="160">
        <f t="shared" si="612"/>
        <v>-3.751088432217661</v>
      </c>
      <c r="P141" s="160">
        <f t="shared" si="591"/>
        <v>-6.081786495048215</v>
      </c>
      <c r="Q141" s="155">
        <v>4</v>
      </c>
      <c r="R141" s="155">
        <v>16</v>
      </c>
      <c r="S141" s="156">
        <v>15</v>
      </c>
      <c r="T141" s="161">
        <f t="shared" si="613"/>
        <v>11.407407407407407</v>
      </c>
      <c r="U141" s="162">
        <f t="shared" si="613"/>
        <v>17.855072463768117</v>
      </c>
      <c r="V141" s="162">
        <f t="shared" si="592"/>
        <v>25.108695652173914</v>
      </c>
      <c r="W141" s="163">
        <f t="shared" si="614"/>
        <v>2.4701735253612118</v>
      </c>
      <c r="X141" s="163">
        <f t="shared" si="614"/>
        <v>3.9064301211189227</v>
      </c>
      <c r="Y141" s="163">
        <f t="shared" si="593"/>
        <v>4.9665266728248216</v>
      </c>
      <c r="Z141" s="164">
        <f t="shared" si="615"/>
        <v>-5.16341426089833</v>
      </c>
      <c r="AA141" s="164">
        <f t="shared" si="615"/>
        <v>-3.5009772862884847</v>
      </c>
      <c r="AB141" s="164">
        <f t="shared" si="594"/>
        <v>-2.2798501387693815</v>
      </c>
      <c r="AC141" s="155">
        <v>3</v>
      </c>
      <c r="AD141" s="165">
        <v>14</v>
      </c>
      <c r="AE141" s="166">
        <v>7</v>
      </c>
      <c r="AF141" s="161">
        <f t="shared" si="616"/>
        <v>8.5555555555555554</v>
      </c>
      <c r="AG141" s="167">
        <f t="shared" si="616"/>
        <v>15.623188405797102</v>
      </c>
      <c r="AH141" s="162">
        <f t="shared" si="595"/>
        <v>11.717391304347826</v>
      </c>
      <c r="AI141" s="163">
        <f t="shared" si="617"/>
        <v>3.6633273643801991</v>
      </c>
      <c r="AJ141" s="163">
        <f t="shared" si="617"/>
        <v>6.8681207569970644</v>
      </c>
      <c r="AK141" s="163">
        <f t="shared" si="596"/>
        <v>4.2987696104641264</v>
      </c>
      <c r="AL141" s="164">
        <f t="shared" si="618"/>
        <v>-3.9702604218793422</v>
      </c>
      <c r="AM141" s="164">
        <f t="shared" si="618"/>
        <v>-0.53928665041034307</v>
      </c>
      <c r="AN141" s="164">
        <f t="shared" si="597"/>
        <v>-2.9476072011300767</v>
      </c>
      <c r="AO141" s="155">
        <v>39</v>
      </c>
      <c r="AP141" s="155">
        <v>136</v>
      </c>
      <c r="AQ141" s="156">
        <v>48</v>
      </c>
      <c r="AR141" s="161">
        <f t="shared" si="619"/>
        <v>111.22222222222221</v>
      </c>
      <c r="AS141" s="167">
        <f t="shared" si="619"/>
        <v>151.768115942029</v>
      </c>
      <c r="AT141" s="162">
        <f t="shared" si="598"/>
        <v>80.347826086956516</v>
      </c>
      <c r="AU141" s="163">
        <f t="shared" si="620"/>
        <v>4.3094843956487292</v>
      </c>
      <c r="AV141" s="163">
        <f t="shared" si="620"/>
        <v>5.7240849459680145</v>
      </c>
      <c r="AW141" s="163">
        <f t="shared" si="599"/>
        <v>2.960091500329872</v>
      </c>
      <c r="AX141" s="164">
        <f t="shared" si="621"/>
        <v>-3.3241033906108122</v>
      </c>
      <c r="AY141" s="164">
        <f t="shared" si="621"/>
        <v>-1.6833224614393929</v>
      </c>
      <c r="AZ141" s="164">
        <f t="shared" si="600"/>
        <v>-4.2862853112643311</v>
      </c>
      <c r="BA141" s="168">
        <f t="shared" si="622"/>
        <v>-16.838627753832196</v>
      </c>
      <c r="BB141" s="169">
        <f t="shared" si="622"/>
        <v>-9.4746748303558803</v>
      </c>
      <c r="BC141" s="170">
        <f t="shared" si="601"/>
        <v>-15.595529146212003</v>
      </c>
      <c r="BD141" s="171">
        <f t="shared" si="623"/>
        <v>-41.908831730400081</v>
      </c>
      <c r="BE141" s="287">
        <f t="shared" si="586"/>
        <v>-13.969610576800028</v>
      </c>
      <c r="BF141" s="172" t="str">
        <f t="shared" si="536"/>
        <v>Sami Salo</v>
      </c>
      <c r="BG141" s="125"/>
      <c r="BH141" s="406">
        <f>RANK(BJ141,BJ$141:BJ$148)</f>
        <v>8</v>
      </c>
      <c r="BI141" s="19" t="str">
        <f t="shared" si="564"/>
        <v>Sami Salo</v>
      </c>
      <c r="BJ141" s="216">
        <f t="shared" si="565"/>
        <v>-15.595529146212003</v>
      </c>
      <c r="BK141" s="270">
        <v>1</v>
      </c>
      <c r="BL141" s="273" t="str">
        <f>VLOOKUP(BK141,BH$141:BJ$148,2,FALSE)</f>
        <v>P.K. Subban</v>
      </c>
      <c r="BM141" s="110">
        <f>VLOOKUP(BL141,BI$141:BK$148,2,FALSE)</f>
        <v>13.818690389477377</v>
      </c>
      <c r="BN141" s="183"/>
      <c r="BO141" s="173">
        <f>RANK(BQ141,BQ$141:BQ$148)</f>
        <v>7</v>
      </c>
      <c r="BP141" s="19" t="str">
        <f t="shared" si="568"/>
        <v>Sami Salo</v>
      </c>
      <c r="BQ141" s="279">
        <f t="shared" si="569"/>
        <v>-41.908831730400081</v>
      </c>
      <c r="BR141" s="270">
        <v>1</v>
      </c>
      <c r="BS141" s="273" t="str">
        <f>VLOOKUP(BR141,BO$141:BQ$148,2,FALSE)</f>
        <v>P.K. Subban</v>
      </c>
      <c r="BT141" s="110">
        <f>VLOOKUP(BS141,BP$141:BR$148,2,FALSE)</f>
        <v>1.1692419156155118</v>
      </c>
      <c r="BU141" s="271"/>
      <c r="BV141" s="272">
        <f>RANK(BX141,BX$141:BX$148)</f>
        <v>7</v>
      </c>
      <c r="BW141" s="109" t="str">
        <f t="shared" si="572"/>
        <v>Sami Salo</v>
      </c>
      <c r="BX141" s="110">
        <f t="shared" si="573"/>
        <v>-13.969610576800028</v>
      </c>
      <c r="BY141" s="270">
        <v>1</v>
      </c>
      <c r="BZ141" s="109" t="str">
        <f t="shared" ref="BZ141:CA141" si="626">VLOOKUP(BY141,BV$141:BX$148,2,FALSE)</f>
        <v>P.K. Subban</v>
      </c>
      <c r="CA141" s="110">
        <f t="shared" si="626"/>
        <v>0.38974730520517059</v>
      </c>
      <c r="CB141" s="38"/>
      <c r="CC141" s="41"/>
      <c r="CD141" s="41"/>
      <c r="CE141" s="41"/>
      <c r="CF141" s="41"/>
      <c r="CG141" s="41"/>
      <c r="CH141" s="41"/>
      <c r="CI141" s="41"/>
      <c r="CJ141" s="41"/>
      <c r="CK141" s="41"/>
      <c r="CL141" s="41"/>
      <c r="CM141" s="41"/>
    </row>
    <row r="142" spans="1:91" ht="16.5" customHeight="1" x14ac:dyDescent="0.2">
      <c r="A142" s="427" t="s">
        <v>159</v>
      </c>
      <c r="B142" s="294">
        <v>82</v>
      </c>
      <c r="C142" s="295">
        <v>78</v>
      </c>
      <c r="D142" s="296">
        <v>47</v>
      </c>
      <c r="E142" s="297">
        <v>9</v>
      </c>
      <c r="F142" s="298">
        <v>9</v>
      </c>
      <c r="G142" s="47">
        <v>8</v>
      </c>
      <c r="H142" s="299">
        <f t="shared" si="610"/>
        <v>8.4512195121951219</v>
      </c>
      <c r="I142" s="300">
        <f t="shared" si="610"/>
        <v>8.884615384615385</v>
      </c>
      <c r="J142" s="300">
        <f t="shared" si="589"/>
        <v>13.106382978723405</v>
      </c>
      <c r="K142" s="303">
        <f t="shared" si="611"/>
        <v>3.2130705679400271</v>
      </c>
      <c r="L142" s="303">
        <f t="shared" si="611"/>
        <v>3.2344360165140071</v>
      </c>
      <c r="M142" s="303">
        <f t="shared" si="590"/>
        <v>4.5592471966906762</v>
      </c>
      <c r="N142" s="54">
        <f t="shared" si="612"/>
        <v>-4.4205172183195138</v>
      </c>
      <c r="O142" s="54">
        <f t="shared" si="612"/>
        <v>-4.1729713908933999</v>
      </c>
      <c r="P142" s="54">
        <f t="shared" si="591"/>
        <v>-2.6871296149035269</v>
      </c>
      <c r="Q142" s="298">
        <v>39</v>
      </c>
      <c r="R142" s="298">
        <v>25</v>
      </c>
      <c r="S142" s="47">
        <v>12</v>
      </c>
      <c r="T142" s="307">
        <f t="shared" si="613"/>
        <v>36.621951219512191</v>
      </c>
      <c r="U142" s="308">
        <f t="shared" si="613"/>
        <v>24.679487179487182</v>
      </c>
      <c r="V142" s="308">
        <f t="shared" si="592"/>
        <v>19.659574468085104</v>
      </c>
      <c r="W142" s="284">
        <f t="shared" si="614"/>
        <v>7.9301607384309643</v>
      </c>
      <c r="X142" s="284">
        <f t="shared" si="614"/>
        <v>5.3995127876042801</v>
      </c>
      <c r="Y142" s="284">
        <f t="shared" si="593"/>
        <v>3.8886847140415624</v>
      </c>
      <c r="Z142" s="312">
        <f t="shared" si="615"/>
        <v>0.29657295217142288</v>
      </c>
      <c r="AA142" s="312">
        <f t="shared" si="615"/>
        <v>-2.0078946198031273</v>
      </c>
      <c r="AB142" s="312">
        <f t="shared" si="594"/>
        <v>-3.3576920975526408</v>
      </c>
      <c r="AC142" s="298">
        <v>20</v>
      </c>
      <c r="AD142" s="298">
        <v>4</v>
      </c>
      <c r="AE142" s="47">
        <v>7</v>
      </c>
      <c r="AF142" s="307">
        <f t="shared" si="616"/>
        <v>18.780487804878049</v>
      </c>
      <c r="AG142" s="308">
        <f t="shared" si="616"/>
        <v>3.9487179487179485</v>
      </c>
      <c r="AH142" s="308">
        <f t="shared" si="595"/>
        <v>11.468085106382977</v>
      </c>
      <c r="AI142" s="284">
        <f t="shared" si="617"/>
        <v>8.0414503120540957</v>
      </c>
      <c r="AJ142" s="284">
        <f t="shared" si="617"/>
        <v>1.7358986528673896</v>
      </c>
      <c r="AK142" s="284">
        <f t="shared" si="596"/>
        <v>4.207306427262762</v>
      </c>
      <c r="AL142" s="312">
        <f t="shared" si="618"/>
        <v>0.40786252579455429</v>
      </c>
      <c r="AM142" s="312">
        <f t="shared" si="618"/>
        <v>-5.6715087545400173</v>
      </c>
      <c r="AN142" s="312">
        <f t="shared" si="597"/>
        <v>-3.0390703843314411</v>
      </c>
      <c r="AO142" s="298">
        <v>135</v>
      </c>
      <c r="AP142" s="298">
        <v>136</v>
      </c>
      <c r="AQ142" s="47">
        <v>65</v>
      </c>
      <c r="AR142" s="307">
        <f t="shared" si="619"/>
        <v>126.76829268292683</v>
      </c>
      <c r="AS142" s="308">
        <f t="shared" si="619"/>
        <v>134.25641025641025</v>
      </c>
      <c r="AT142" s="308">
        <f t="shared" si="598"/>
        <v>106.48936170212767</v>
      </c>
      <c r="AU142" s="284">
        <f t="shared" si="620"/>
        <v>4.9118419706502863</v>
      </c>
      <c r="AV142" s="284">
        <f t="shared" si="620"/>
        <v>5.0636136060486274</v>
      </c>
      <c r="AW142" s="284">
        <f t="shared" si="599"/>
        <v>3.9231709157740773</v>
      </c>
      <c r="AX142" s="312">
        <f t="shared" si="621"/>
        <v>-2.7217458156092551</v>
      </c>
      <c r="AY142" s="312">
        <f t="shared" si="621"/>
        <v>-2.34379380135878</v>
      </c>
      <c r="AZ142" s="312">
        <f t="shared" si="600"/>
        <v>-3.3232058958201258</v>
      </c>
      <c r="BA142" s="315">
        <f t="shared" si="622"/>
        <v>-6.4378275559627918</v>
      </c>
      <c r="BB142" s="315">
        <f t="shared" si="622"/>
        <v>-14.196168566595324</v>
      </c>
      <c r="BC142" s="40">
        <f t="shared" si="601"/>
        <v>-12.407097992607735</v>
      </c>
      <c r="BD142" s="122">
        <f t="shared" si="623"/>
        <v>-33.041094115165848</v>
      </c>
      <c r="BE142" s="287">
        <f t="shared" si="586"/>
        <v>-11.013698038388616</v>
      </c>
      <c r="BF142" s="112" t="str">
        <f t="shared" si="536"/>
        <v>Brent Seabrook</v>
      </c>
      <c r="BG142" s="128"/>
      <c r="BH142" s="405">
        <f t="shared" ref="BH142:BH148" si="627">RANK(BJ142,BJ$141:BJ$148)</f>
        <v>7</v>
      </c>
      <c r="BI142" s="65" t="str">
        <f t="shared" si="564"/>
        <v>Brent Seabrook</v>
      </c>
      <c r="BJ142" s="114">
        <f t="shared" si="565"/>
        <v>-12.407097992607735</v>
      </c>
      <c r="BK142" s="236">
        <f>BK141+1</f>
        <v>2</v>
      </c>
      <c r="BL142" s="189" t="str">
        <f t="shared" ref="BL142:BM142" si="628">VLOOKUP(BK142,BH$141:BJ$148,2,FALSE)</f>
        <v>Ryan Suter</v>
      </c>
      <c r="BM142" s="73">
        <f t="shared" si="628"/>
        <v>-3.6629675111764861</v>
      </c>
      <c r="BN142" s="81"/>
      <c r="BO142" s="83">
        <f t="shared" ref="BO142:BO148" si="629">RANK(BQ142,BQ$141:BQ$148)</f>
        <v>4</v>
      </c>
      <c r="BP142" s="65" t="str">
        <f t="shared" si="568"/>
        <v>Brent Seabrook</v>
      </c>
      <c r="BQ142" s="102">
        <f t="shared" si="569"/>
        <v>-33.041094115165848</v>
      </c>
      <c r="BR142" s="236">
        <f>BR141+1</f>
        <v>2</v>
      </c>
      <c r="BS142" s="189" t="str">
        <f t="shared" ref="BS142:BT142" si="630">VLOOKUP(BR142,BO$141:BQ$148,2,FALSE)</f>
        <v>Ryan Suter</v>
      </c>
      <c r="BT142" s="73">
        <f t="shared" si="630"/>
        <v>-14.470369500525582</v>
      </c>
      <c r="BU142" s="84"/>
      <c r="BV142" s="203">
        <f t="shared" ref="BV142:BV148" si="631">RANK(BX142,BX$141:BX$148)</f>
        <v>3</v>
      </c>
      <c r="BW142" s="71" t="str">
        <f t="shared" si="572"/>
        <v>Brent Seabrook</v>
      </c>
      <c r="BX142" s="73">
        <f t="shared" si="573"/>
        <v>-11.013698038388616</v>
      </c>
      <c r="BY142" s="236">
        <f>BY141+1</f>
        <v>2</v>
      </c>
      <c r="BZ142" s="71" t="str">
        <f t="shared" ref="BZ142:BZ148" si="632">VLOOKUP(BY142,BV$141:BX$148,2,FALSE)</f>
        <v>Ryan Suter</v>
      </c>
      <c r="CA142" s="73">
        <f t="shared" ref="CA142:CA148" si="633">VLOOKUP(BZ142,BW$141:BY$148,2,FALSE)</f>
        <v>-4.8234565001751939</v>
      </c>
      <c r="CB142" s="38"/>
      <c r="CC142" s="41"/>
      <c r="CD142" s="41"/>
      <c r="CE142" s="41"/>
      <c r="CF142" s="41"/>
      <c r="CG142" s="41"/>
      <c r="CH142" s="41"/>
      <c r="CI142" s="41"/>
      <c r="CJ142" s="41"/>
      <c r="CK142" s="41"/>
      <c r="CL142" s="41"/>
      <c r="CM142" s="41"/>
    </row>
    <row r="143" spans="1:91" ht="16.5" customHeight="1" x14ac:dyDescent="0.2">
      <c r="A143" s="427" t="s">
        <v>161</v>
      </c>
      <c r="B143" s="294">
        <v>71</v>
      </c>
      <c r="C143" s="295">
        <v>65</v>
      </c>
      <c r="D143" s="296">
        <v>33</v>
      </c>
      <c r="E143" s="297">
        <v>5</v>
      </c>
      <c r="F143" s="298">
        <v>5</v>
      </c>
      <c r="G143" s="47">
        <v>5</v>
      </c>
      <c r="H143" s="299">
        <f t="shared" si="610"/>
        <v>5.422535211267606</v>
      </c>
      <c r="I143" s="300">
        <f t="shared" si="610"/>
        <v>5.9230769230769234</v>
      </c>
      <c r="J143" s="300">
        <f t="shared" si="589"/>
        <v>11.666666666666668</v>
      </c>
      <c r="K143" s="303">
        <f t="shared" si="611"/>
        <v>2.0615945741086246</v>
      </c>
      <c r="L143" s="303">
        <f t="shared" si="611"/>
        <v>2.1562906776760045</v>
      </c>
      <c r="M143" s="303">
        <f t="shared" si="590"/>
        <v>4.0584208000845043</v>
      </c>
      <c r="N143" s="54">
        <f t="shared" si="612"/>
        <v>-5.5719932121509164</v>
      </c>
      <c r="O143" s="54">
        <f t="shared" si="612"/>
        <v>-5.251116729731403</v>
      </c>
      <c r="P143" s="54">
        <f t="shared" si="591"/>
        <v>-3.1879560115096988</v>
      </c>
      <c r="Q143" s="298">
        <v>12</v>
      </c>
      <c r="R143" s="298">
        <v>25</v>
      </c>
      <c r="S143" s="47">
        <v>9</v>
      </c>
      <c r="T143" s="307">
        <f t="shared" si="613"/>
        <v>13.014084507042254</v>
      </c>
      <c r="U143" s="308">
        <f t="shared" si="613"/>
        <v>29.615384615384617</v>
      </c>
      <c r="V143" s="308">
        <f t="shared" si="592"/>
        <v>21</v>
      </c>
      <c r="W143" s="284">
        <f t="shared" si="614"/>
        <v>2.8180852894965942</v>
      </c>
      <c r="X143" s="284">
        <f t="shared" si="614"/>
        <v>6.4794153451251359</v>
      </c>
      <c r="Y143" s="284">
        <f t="shared" si="593"/>
        <v>4.1538223081807599</v>
      </c>
      <c r="Z143" s="312">
        <f t="shared" si="615"/>
        <v>-4.8155024967629476</v>
      </c>
      <c r="AA143" s="312">
        <f t="shared" si="615"/>
        <v>-0.92799206228227149</v>
      </c>
      <c r="AB143" s="312">
        <f t="shared" si="594"/>
        <v>-3.0925545034134432</v>
      </c>
      <c r="AC143" s="298">
        <v>4</v>
      </c>
      <c r="AD143" s="298">
        <v>7</v>
      </c>
      <c r="AE143" s="47">
        <v>3</v>
      </c>
      <c r="AF143" s="307">
        <f t="shared" si="616"/>
        <v>4.3380281690140849</v>
      </c>
      <c r="AG143" s="308">
        <f t="shared" si="616"/>
        <v>8.292307692307693</v>
      </c>
      <c r="AH143" s="308">
        <f t="shared" si="595"/>
        <v>7</v>
      </c>
      <c r="AI143" s="284">
        <f t="shared" si="617"/>
        <v>1.8574617622209462</v>
      </c>
      <c r="AJ143" s="284">
        <f t="shared" si="617"/>
        <v>3.6453871710215191</v>
      </c>
      <c r="AK143" s="284">
        <f t="shared" si="596"/>
        <v>2.5680961309266208</v>
      </c>
      <c r="AL143" s="312">
        <f t="shared" si="618"/>
        <v>-5.7761260240385948</v>
      </c>
      <c r="AM143" s="312">
        <f t="shared" si="618"/>
        <v>-3.7620202363858883</v>
      </c>
      <c r="AN143" s="312">
        <f t="shared" si="597"/>
        <v>-4.6782806806675818</v>
      </c>
      <c r="AO143" s="298">
        <v>155</v>
      </c>
      <c r="AP143" s="298">
        <v>150</v>
      </c>
      <c r="AQ143" s="47">
        <v>85</v>
      </c>
      <c r="AR143" s="307">
        <f t="shared" si="619"/>
        <v>168.0985915492958</v>
      </c>
      <c r="AS143" s="308">
        <f t="shared" si="619"/>
        <v>177.69230769230768</v>
      </c>
      <c r="AT143" s="308">
        <f t="shared" si="598"/>
        <v>198.33333333333331</v>
      </c>
      <c r="AU143" s="284">
        <f t="shared" si="620"/>
        <v>6.5132510638461296</v>
      </c>
      <c r="AV143" s="284">
        <f t="shared" si="620"/>
        <v>6.7018415374173017</v>
      </c>
      <c r="AW143" s="284">
        <f t="shared" si="599"/>
        <v>7.3067915191223483</v>
      </c>
      <c r="AX143" s="312">
        <f t="shared" si="621"/>
        <v>-1.1203367224134118</v>
      </c>
      <c r="AY143" s="312">
        <f t="shared" si="621"/>
        <v>-0.70556586999010573</v>
      </c>
      <c r="AZ143" s="312">
        <f t="shared" si="600"/>
        <v>6.0414707528145151E-2</v>
      </c>
      <c r="BA143" s="315">
        <f t="shared" si="622"/>
        <v>-17.28395845536587</v>
      </c>
      <c r="BB143" s="315">
        <f t="shared" si="622"/>
        <v>-10.646694898389669</v>
      </c>
      <c r="BC143" s="40">
        <f t="shared" si="601"/>
        <v>-10.898376488062578</v>
      </c>
      <c r="BD143" s="122">
        <f t="shared" si="623"/>
        <v>-38.829029841818112</v>
      </c>
      <c r="BE143" s="287">
        <f t="shared" si="586"/>
        <v>-12.943009947272705</v>
      </c>
      <c r="BF143" s="112" t="str">
        <f t="shared" si="536"/>
        <v>Zach Bogosian</v>
      </c>
      <c r="BG143" s="125"/>
      <c r="BH143" s="405">
        <f t="shared" si="627"/>
        <v>5</v>
      </c>
      <c r="BI143" s="65" t="str">
        <f t="shared" si="564"/>
        <v>Zach Bogosian</v>
      </c>
      <c r="BJ143" s="114">
        <f t="shared" si="565"/>
        <v>-10.898376488062578</v>
      </c>
      <c r="BK143" s="236">
        <f t="shared" ref="BK143:BK151" si="634">BK142+1</f>
        <v>3</v>
      </c>
      <c r="BL143" s="189" t="str">
        <f t="shared" ref="BL143:BM143" si="635">VLOOKUP(BK143,BH$141:BJ$148,2,FALSE)</f>
        <v>Oliver Ekman-Larsson</v>
      </c>
      <c r="BM143" s="73">
        <f t="shared" si="635"/>
        <v>-9.9708051860456344</v>
      </c>
      <c r="BN143" s="81"/>
      <c r="BO143" s="83">
        <f t="shared" si="629"/>
        <v>6</v>
      </c>
      <c r="BP143" s="65" t="str">
        <f t="shared" si="568"/>
        <v>Zach Bogosian</v>
      </c>
      <c r="BQ143" s="102">
        <f t="shared" si="569"/>
        <v>-38.829029841818112</v>
      </c>
      <c r="BR143" s="236">
        <f t="shared" ref="BR143:BR148" si="636">BR142+1</f>
        <v>3</v>
      </c>
      <c r="BS143" s="189" t="str">
        <f t="shared" ref="BS143:BT143" si="637">VLOOKUP(BR143,BO$141:BQ$148,2,FALSE)</f>
        <v>Slava Voynov</v>
      </c>
      <c r="BT143" s="73">
        <f t="shared" si="637"/>
        <v>-23.578396940390327</v>
      </c>
      <c r="BU143" s="84"/>
      <c r="BV143" s="203">
        <f t="shared" si="631"/>
        <v>6</v>
      </c>
      <c r="BW143" s="71" t="str">
        <f t="shared" si="572"/>
        <v>Zach Bogosian</v>
      </c>
      <c r="BX143" s="73">
        <f t="shared" si="573"/>
        <v>-12.943009947272705</v>
      </c>
      <c r="BY143" s="236">
        <f t="shared" ref="BY143:BY148" si="638">BY142+1</f>
        <v>3</v>
      </c>
      <c r="BZ143" s="71" t="str">
        <f t="shared" si="632"/>
        <v>Brent Seabrook</v>
      </c>
      <c r="CA143" s="73">
        <f t="shared" si="633"/>
        <v>-11.013698038388616</v>
      </c>
      <c r="CB143" s="38"/>
      <c r="CC143" s="41"/>
      <c r="CD143" s="41"/>
      <c r="CE143" s="41"/>
      <c r="CF143" s="41"/>
      <c r="CG143" s="41"/>
      <c r="CH143" s="41"/>
      <c r="CI143" s="41"/>
      <c r="CJ143" s="41"/>
      <c r="CK143" s="41"/>
      <c r="CL143" s="41"/>
      <c r="CM143" s="41"/>
    </row>
    <row r="144" spans="1:91" ht="16.5" customHeight="1" x14ac:dyDescent="0.2">
      <c r="A144" s="427" t="s">
        <v>162</v>
      </c>
      <c r="B144" s="294">
        <v>48</v>
      </c>
      <c r="C144" s="295">
        <v>82</v>
      </c>
      <c r="D144" s="296">
        <v>48</v>
      </c>
      <c r="E144" s="297">
        <v>1</v>
      </c>
      <c r="F144" s="298">
        <v>13</v>
      </c>
      <c r="G144" s="47">
        <v>3</v>
      </c>
      <c r="H144" s="299">
        <f t="shared" si="610"/>
        <v>1.6041666666666665</v>
      </c>
      <c r="I144" s="300">
        <f t="shared" si="610"/>
        <v>12.207317073170731</v>
      </c>
      <c r="J144" s="300">
        <f t="shared" si="589"/>
        <v>4.8125</v>
      </c>
      <c r="K144" s="303">
        <f t="shared" si="611"/>
        <v>0.60988839484046808</v>
      </c>
      <c r="L144" s="303">
        <f t="shared" si="611"/>
        <v>4.4440624942346929</v>
      </c>
      <c r="M144" s="303">
        <f t="shared" si="590"/>
        <v>1.6740985800348578</v>
      </c>
      <c r="N144" s="54">
        <f t="shared" si="612"/>
        <v>-7.0236993914190737</v>
      </c>
      <c r="O144" s="54">
        <f t="shared" si="612"/>
        <v>-2.9633449131727145</v>
      </c>
      <c r="P144" s="54">
        <f t="shared" si="591"/>
        <v>-5.5722782315593449</v>
      </c>
      <c r="Q144" s="298">
        <v>10</v>
      </c>
      <c r="R144" s="298">
        <v>19</v>
      </c>
      <c r="S144" s="47">
        <v>21</v>
      </c>
      <c r="T144" s="307">
        <f t="shared" si="613"/>
        <v>16.041666666666668</v>
      </c>
      <c r="U144" s="308">
        <f t="shared" si="613"/>
        <v>17.841463414634148</v>
      </c>
      <c r="V144" s="308">
        <f t="shared" si="592"/>
        <v>33.6875</v>
      </c>
      <c r="W144" s="284">
        <f t="shared" si="614"/>
        <v>3.4736815200392051</v>
      </c>
      <c r="X144" s="284">
        <f t="shared" si="614"/>
        <v>3.9034526591363625</v>
      </c>
      <c r="Y144" s="284">
        <f t="shared" si="593"/>
        <v>6.6634232860399694</v>
      </c>
      <c r="Z144" s="312">
        <f t="shared" si="615"/>
        <v>-4.1599062662203359</v>
      </c>
      <c r="AA144" s="312">
        <f t="shared" si="615"/>
        <v>-3.5039547482710449</v>
      </c>
      <c r="AB144" s="312">
        <f t="shared" si="594"/>
        <v>-0.58295352555423374</v>
      </c>
      <c r="AC144" s="298">
        <v>2</v>
      </c>
      <c r="AD144" s="298">
        <v>8</v>
      </c>
      <c r="AE144" s="47">
        <v>8</v>
      </c>
      <c r="AF144" s="307">
        <f t="shared" si="616"/>
        <v>3.208333333333333</v>
      </c>
      <c r="AG144" s="308">
        <f t="shared" si="616"/>
        <v>7.51219512195122</v>
      </c>
      <c r="AH144" s="308">
        <f t="shared" si="595"/>
        <v>12.833333333333332</v>
      </c>
      <c r="AI144" s="284">
        <f t="shared" si="617"/>
        <v>1.3737477616425746</v>
      </c>
      <c r="AJ144" s="284">
        <f t="shared" si="617"/>
        <v>3.3024413396013759</v>
      </c>
      <c r="AK144" s="284">
        <f t="shared" si="596"/>
        <v>4.7081762400321381</v>
      </c>
      <c r="AL144" s="312">
        <f t="shared" si="618"/>
        <v>-6.2598400246169668</v>
      </c>
      <c r="AM144" s="312">
        <f t="shared" si="618"/>
        <v>-4.104966067806032</v>
      </c>
      <c r="AN144" s="312">
        <f t="shared" si="597"/>
        <v>-2.538200571562065</v>
      </c>
      <c r="AO144" s="298">
        <v>50</v>
      </c>
      <c r="AP144" s="298">
        <v>147</v>
      </c>
      <c r="AQ144" s="47">
        <v>101</v>
      </c>
      <c r="AR144" s="307">
        <f t="shared" si="619"/>
        <v>80.208333333333343</v>
      </c>
      <c r="AS144" s="308">
        <f t="shared" si="619"/>
        <v>138.03658536585365</v>
      </c>
      <c r="AT144" s="308">
        <f t="shared" si="598"/>
        <v>162.02083333333331</v>
      </c>
      <c r="AU144" s="284">
        <f t="shared" si="620"/>
        <v>3.1078012468620639</v>
      </c>
      <c r="AV144" s="284">
        <f t="shared" si="620"/>
        <v>5.2061866577253912</v>
      </c>
      <c r="AW144" s="284">
        <f t="shared" si="599"/>
        <v>5.9690039542242124</v>
      </c>
      <c r="AX144" s="312">
        <f t="shared" si="621"/>
        <v>-4.5257865393974779</v>
      </c>
      <c r="AY144" s="312">
        <f t="shared" si="621"/>
        <v>-2.2012207496820162</v>
      </c>
      <c r="AZ144" s="312">
        <f t="shared" si="600"/>
        <v>-1.2773728573699907</v>
      </c>
      <c r="BA144" s="315">
        <f t="shared" si="622"/>
        <v>-21.969232221653854</v>
      </c>
      <c r="BB144" s="315">
        <f t="shared" si="622"/>
        <v>-12.773486478931808</v>
      </c>
      <c r="BC144" s="40">
        <f t="shared" si="601"/>
        <v>-9.9708051860456344</v>
      </c>
      <c r="BD144" s="122">
        <f t="shared" si="623"/>
        <v>-44.713523886631293</v>
      </c>
      <c r="BE144" s="287">
        <f t="shared" si="586"/>
        <v>-14.904507962210431</v>
      </c>
      <c r="BF144" s="112" t="str">
        <f t="shared" si="536"/>
        <v>Oliver Ekman-Larsson</v>
      </c>
      <c r="BG144" s="125"/>
      <c r="BH144" s="405">
        <f t="shared" si="627"/>
        <v>3</v>
      </c>
      <c r="BI144" s="65" t="str">
        <f t="shared" si="564"/>
        <v>Oliver Ekman-Larsson</v>
      </c>
      <c r="BJ144" s="114">
        <f t="shared" si="565"/>
        <v>-9.9708051860456344</v>
      </c>
      <c r="BK144" s="236">
        <f t="shared" si="634"/>
        <v>4</v>
      </c>
      <c r="BL144" s="189" t="str">
        <f t="shared" ref="BL144:BM144" si="639">VLOOKUP(BK144,BH$141:BJ$148,2,FALSE)</f>
        <v>Slava Voynov</v>
      </c>
      <c r="BM144" s="73">
        <f t="shared" si="639"/>
        <v>-10.231497426676341</v>
      </c>
      <c r="BN144" s="81"/>
      <c r="BO144" s="83">
        <f t="shared" si="629"/>
        <v>8</v>
      </c>
      <c r="BP144" s="65" t="str">
        <f t="shared" si="568"/>
        <v>Oliver Ekman-Larsson</v>
      </c>
      <c r="BQ144" s="102">
        <f t="shared" si="569"/>
        <v>-44.713523886631293</v>
      </c>
      <c r="BR144" s="236">
        <f t="shared" si="636"/>
        <v>4</v>
      </c>
      <c r="BS144" s="189" t="str">
        <f t="shared" ref="BS144:BT144" si="640">VLOOKUP(BR144,BO$141:BQ$148,2,FALSE)</f>
        <v>Brent Seabrook</v>
      </c>
      <c r="BT144" s="73">
        <f t="shared" si="640"/>
        <v>-33.041094115165848</v>
      </c>
      <c r="BU144" s="84"/>
      <c r="BV144" s="203">
        <f t="shared" si="631"/>
        <v>8</v>
      </c>
      <c r="BW144" s="71" t="str">
        <f t="shared" si="572"/>
        <v>Oliver Ekman-Larsson</v>
      </c>
      <c r="BX144" s="73">
        <f t="shared" si="573"/>
        <v>-14.904507962210431</v>
      </c>
      <c r="BY144" s="236">
        <f t="shared" si="638"/>
        <v>4</v>
      </c>
      <c r="BZ144" s="71" t="str">
        <f t="shared" si="632"/>
        <v>Slava Voynov</v>
      </c>
      <c r="CA144" s="73">
        <f t="shared" si="633"/>
        <v>-11.789198470195164</v>
      </c>
      <c r="CB144" s="38"/>
      <c r="CC144" s="41"/>
      <c r="CD144" s="41"/>
      <c r="CE144" s="41"/>
      <c r="CF144" s="41"/>
      <c r="CG144" s="41"/>
      <c r="CH144" s="41"/>
      <c r="CI144" s="41"/>
      <c r="CJ144" s="41"/>
      <c r="CK144" s="41"/>
      <c r="CL144" s="41"/>
      <c r="CM144" s="41"/>
    </row>
    <row r="145" spans="1:91" ht="16.5" customHeight="1" x14ac:dyDescent="0.2">
      <c r="A145" s="427" t="s">
        <v>158</v>
      </c>
      <c r="B145" s="294">
        <v>77</v>
      </c>
      <c r="C145" s="295">
        <v>81</v>
      </c>
      <c r="D145" s="296">
        <v>42</v>
      </c>
      <c r="E145" s="297">
        <v>14</v>
      </c>
      <c r="F145" s="298">
        <v>7</v>
      </c>
      <c r="G145" s="47">
        <v>11</v>
      </c>
      <c r="H145" s="299">
        <f t="shared" si="610"/>
        <v>14</v>
      </c>
      <c r="I145" s="300">
        <f t="shared" si="610"/>
        <v>6.6543209876543203</v>
      </c>
      <c r="J145" s="300">
        <f t="shared" si="589"/>
        <v>20.166666666666668</v>
      </c>
      <c r="K145" s="303">
        <f t="shared" si="611"/>
        <v>5.3226623549713583</v>
      </c>
      <c r="L145" s="303">
        <f t="shared" si="611"/>
        <v>2.4224994033150171</v>
      </c>
      <c r="M145" s="303">
        <f t="shared" si="590"/>
        <v>7.0152702401460711</v>
      </c>
      <c r="N145" s="54">
        <f t="shared" si="612"/>
        <v>-2.3109254312881831</v>
      </c>
      <c r="O145" s="54">
        <f t="shared" si="612"/>
        <v>-4.9849080040923903</v>
      </c>
      <c r="P145" s="54">
        <f t="shared" si="591"/>
        <v>-0.23110657144813196</v>
      </c>
      <c r="Q145" s="298">
        <v>24</v>
      </c>
      <c r="R145" s="298">
        <v>29</v>
      </c>
      <c r="S145" s="47">
        <v>27</v>
      </c>
      <c r="T145" s="307">
        <f t="shared" si="613"/>
        <v>24</v>
      </c>
      <c r="U145" s="308">
        <f t="shared" si="613"/>
        <v>27.567901234567898</v>
      </c>
      <c r="V145" s="308">
        <f t="shared" si="592"/>
        <v>49.500000000000007</v>
      </c>
      <c r="W145" s="284">
        <f t="shared" si="614"/>
        <v>5.1969884559547577</v>
      </c>
      <c r="X145" s="284">
        <f t="shared" si="614"/>
        <v>6.0314557657090759</v>
      </c>
      <c r="Y145" s="284">
        <f t="shared" si="593"/>
        <v>9.7911525835689357</v>
      </c>
      <c r="Z145" s="312">
        <f t="shared" si="615"/>
        <v>-2.4365993303047837</v>
      </c>
      <c r="AA145" s="312">
        <f t="shared" si="615"/>
        <v>-1.3759516416983315</v>
      </c>
      <c r="AB145" s="312">
        <f t="shared" si="594"/>
        <v>2.5447757719747326</v>
      </c>
      <c r="AC145" s="298">
        <v>18</v>
      </c>
      <c r="AD145" s="298">
        <v>14</v>
      </c>
      <c r="AE145" s="47">
        <v>26</v>
      </c>
      <c r="AF145" s="307">
        <f t="shared" si="616"/>
        <v>18</v>
      </c>
      <c r="AG145" s="308">
        <f t="shared" si="616"/>
        <v>13.308641975308641</v>
      </c>
      <c r="AH145" s="308">
        <f t="shared" si="595"/>
        <v>47.666666666666671</v>
      </c>
      <c r="AI145" s="284">
        <f t="shared" si="617"/>
        <v>7.7072601692154841</v>
      </c>
      <c r="AJ145" s="284">
        <f t="shared" si="617"/>
        <v>5.8506213855900917</v>
      </c>
      <c r="AK145" s="284">
        <f t="shared" si="596"/>
        <v>17.4875117486908</v>
      </c>
      <c r="AL145" s="312">
        <f t="shared" si="618"/>
        <v>7.3672382955942695E-2</v>
      </c>
      <c r="AM145" s="312">
        <f t="shared" si="618"/>
        <v>-1.5567860218173157</v>
      </c>
      <c r="AN145" s="312">
        <f t="shared" si="597"/>
        <v>10.241134937096597</v>
      </c>
      <c r="AO145" s="298">
        <v>197</v>
      </c>
      <c r="AP145" s="298">
        <v>205</v>
      </c>
      <c r="AQ145" s="47">
        <v>126</v>
      </c>
      <c r="AR145" s="307">
        <f t="shared" si="619"/>
        <v>197</v>
      </c>
      <c r="AS145" s="308">
        <f t="shared" si="619"/>
        <v>194.87654320987656</v>
      </c>
      <c r="AT145" s="308">
        <f t="shared" si="598"/>
        <v>231</v>
      </c>
      <c r="AU145" s="284">
        <f t="shared" si="620"/>
        <v>7.6330827507344621</v>
      </c>
      <c r="AV145" s="284">
        <f t="shared" si="620"/>
        <v>7.3499620153156835</v>
      </c>
      <c r="AW145" s="284">
        <f t="shared" si="599"/>
        <v>8.5102630634483827</v>
      </c>
      <c r="AX145" s="312">
        <f t="shared" si="621"/>
        <v>-5.0503552507930038E-4</v>
      </c>
      <c r="AY145" s="312">
        <f t="shared" si="621"/>
        <v>-5.7445392091723946E-2</v>
      </c>
      <c r="AZ145" s="312">
        <f t="shared" si="600"/>
        <v>1.2638862518541796</v>
      </c>
      <c r="BA145" s="315">
        <f t="shared" si="622"/>
        <v>-4.6743574141621034</v>
      </c>
      <c r="BB145" s="315">
        <f t="shared" si="622"/>
        <v>-7.9750910596997615</v>
      </c>
      <c r="BC145" s="40">
        <f t="shared" si="601"/>
        <v>13.818690389477377</v>
      </c>
      <c r="BD145" s="122">
        <f t="shared" si="623"/>
        <v>1.1692419156155118</v>
      </c>
      <c r="BE145" s="287">
        <f t="shared" si="586"/>
        <v>0.38974730520517059</v>
      </c>
      <c r="BF145" s="112" t="str">
        <f t="shared" si="536"/>
        <v>P.K. Subban</v>
      </c>
      <c r="BG145" s="125"/>
      <c r="BH145" s="405">
        <f t="shared" si="627"/>
        <v>1</v>
      </c>
      <c r="BI145" s="65" t="str">
        <f t="shared" si="564"/>
        <v>P.K. Subban</v>
      </c>
      <c r="BJ145" s="114">
        <f t="shared" si="565"/>
        <v>13.818690389477377</v>
      </c>
      <c r="BK145" s="236">
        <f t="shared" si="634"/>
        <v>5</v>
      </c>
      <c r="BL145" s="189" t="str">
        <f t="shared" ref="BL145:BM145" si="641">VLOOKUP(BK145,BH$141:BJ$148,2,FALSE)</f>
        <v>Zach Bogosian</v>
      </c>
      <c r="BM145" s="73">
        <f t="shared" si="641"/>
        <v>-10.898376488062578</v>
      </c>
      <c r="BN145" s="81"/>
      <c r="BO145" s="83">
        <f t="shared" si="629"/>
        <v>1</v>
      </c>
      <c r="BP145" s="65" t="str">
        <f t="shared" si="568"/>
        <v>P.K. Subban</v>
      </c>
      <c r="BQ145" s="102">
        <f t="shared" si="569"/>
        <v>1.1692419156155118</v>
      </c>
      <c r="BR145" s="236">
        <f t="shared" si="636"/>
        <v>5</v>
      </c>
      <c r="BS145" s="189" t="str">
        <f t="shared" ref="BS145:BT145" si="642">VLOOKUP(BR145,BO$141:BQ$148,2,FALSE)</f>
        <v>Michael Del Zotto</v>
      </c>
      <c r="BT145" s="73">
        <f t="shared" si="642"/>
        <v>-37.664709664765113</v>
      </c>
      <c r="BU145" s="84"/>
      <c r="BV145" s="203">
        <f t="shared" si="631"/>
        <v>1</v>
      </c>
      <c r="BW145" s="71" t="str">
        <f t="shared" si="572"/>
        <v>P.K. Subban</v>
      </c>
      <c r="BX145" s="73">
        <f t="shared" si="573"/>
        <v>0.38974730520517059</v>
      </c>
      <c r="BY145" s="236">
        <f t="shared" si="638"/>
        <v>5</v>
      </c>
      <c r="BZ145" s="71" t="str">
        <f t="shared" si="632"/>
        <v>Michael Del Zotto</v>
      </c>
      <c r="CA145" s="73">
        <f t="shared" si="633"/>
        <v>-12.55490322158837</v>
      </c>
      <c r="CB145" s="38"/>
      <c r="CC145" s="41"/>
      <c r="CD145" s="41"/>
      <c r="CE145" s="41"/>
      <c r="CF145" s="41"/>
      <c r="CG145" s="41"/>
      <c r="CH145" s="41"/>
      <c r="CI145" s="41"/>
      <c r="CJ145" s="41"/>
      <c r="CK145" s="41"/>
      <c r="CL145" s="41"/>
      <c r="CM145" s="41"/>
    </row>
    <row r="146" spans="1:91" ht="16.5" customHeight="1" x14ac:dyDescent="0.2">
      <c r="A146" s="427" t="s">
        <v>164</v>
      </c>
      <c r="B146" s="294">
        <v>47</v>
      </c>
      <c r="C146" s="295">
        <v>77</v>
      </c>
      <c r="D146" s="296">
        <v>46</v>
      </c>
      <c r="E146" s="297">
        <v>2</v>
      </c>
      <c r="F146" s="298">
        <v>10</v>
      </c>
      <c r="G146" s="47">
        <v>3</v>
      </c>
      <c r="H146" s="299">
        <f t="shared" si="610"/>
        <v>3.2765957446808511</v>
      </c>
      <c r="I146" s="300">
        <f t="shared" si="610"/>
        <v>9.9999999999999982</v>
      </c>
      <c r="J146" s="300">
        <f t="shared" si="589"/>
        <v>5.0217391304347823</v>
      </c>
      <c r="K146" s="303">
        <f t="shared" si="611"/>
        <v>1.2457294873337221</v>
      </c>
      <c r="L146" s="303">
        <f t="shared" si="611"/>
        <v>3.6404907545179293</v>
      </c>
      <c r="M146" s="303">
        <f t="shared" si="590"/>
        <v>1.7468854748189819</v>
      </c>
      <c r="N146" s="54">
        <f t="shared" si="612"/>
        <v>-6.3878582989258188</v>
      </c>
      <c r="O146" s="54">
        <f t="shared" si="612"/>
        <v>-3.7669166528894782</v>
      </c>
      <c r="P146" s="54">
        <f t="shared" si="591"/>
        <v>-5.499491336775221</v>
      </c>
      <c r="Q146" s="298">
        <v>9</v>
      </c>
      <c r="R146" s="298">
        <v>31</v>
      </c>
      <c r="S146" s="47">
        <v>18</v>
      </c>
      <c r="T146" s="307">
        <f t="shared" si="613"/>
        <v>14.74468085106383</v>
      </c>
      <c r="U146" s="308">
        <f t="shared" si="613"/>
        <v>31</v>
      </c>
      <c r="V146" s="308">
        <f t="shared" si="592"/>
        <v>30.130434782608695</v>
      </c>
      <c r="W146" s="284">
        <f t="shared" si="614"/>
        <v>3.1928306737381624</v>
      </c>
      <c r="X146" s="284">
        <f t="shared" si="614"/>
        <v>6.7823490495725443</v>
      </c>
      <c r="Y146" s="284">
        <f t="shared" si="593"/>
        <v>5.9598320073897861</v>
      </c>
      <c r="Z146" s="312">
        <f t="shared" si="615"/>
        <v>-4.4407571125213785</v>
      </c>
      <c r="AA146" s="312">
        <f t="shared" si="615"/>
        <v>-0.62505835783486319</v>
      </c>
      <c r="AB146" s="312">
        <f t="shared" si="594"/>
        <v>-1.286544804204417</v>
      </c>
      <c r="AC146" s="298">
        <v>7</v>
      </c>
      <c r="AD146" s="298">
        <v>14</v>
      </c>
      <c r="AE146" s="47">
        <v>8</v>
      </c>
      <c r="AF146" s="307">
        <f t="shared" si="616"/>
        <v>11.468085106382977</v>
      </c>
      <c r="AG146" s="308">
        <f t="shared" si="616"/>
        <v>14</v>
      </c>
      <c r="AH146" s="308">
        <f t="shared" si="595"/>
        <v>13.391304347826086</v>
      </c>
      <c r="AI146" s="284">
        <f t="shared" si="617"/>
        <v>4.9104175309777132</v>
      </c>
      <c r="AJ146" s="284">
        <f t="shared" si="617"/>
        <v>6.1545497692571098</v>
      </c>
      <c r="AK146" s="284">
        <f t="shared" si="596"/>
        <v>4.9128795548161435</v>
      </c>
      <c r="AL146" s="312">
        <f t="shared" si="618"/>
        <v>-2.7231702552818282</v>
      </c>
      <c r="AM146" s="312">
        <f t="shared" si="618"/>
        <v>-1.2528576381502976</v>
      </c>
      <c r="AN146" s="312">
        <f t="shared" si="597"/>
        <v>-2.3334972567780596</v>
      </c>
      <c r="AO146" s="298">
        <v>58</v>
      </c>
      <c r="AP146" s="298">
        <v>113</v>
      </c>
      <c r="AQ146" s="47">
        <v>81</v>
      </c>
      <c r="AR146" s="307">
        <f t="shared" si="619"/>
        <v>95.021276595744681</v>
      </c>
      <c r="AS146" s="308">
        <f t="shared" si="619"/>
        <v>113</v>
      </c>
      <c r="AT146" s="308">
        <f t="shared" si="598"/>
        <v>135.58695652173913</v>
      </c>
      <c r="AU146" s="284">
        <f t="shared" si="620"/>
        <v>3.6817526260697813</v>
      </c>
      <c r="AV146" s="284">
        <f t="shared" si="620"/>
        <v>4.26190702098096</v>
      </c>
      <c r="AW146" s="284">
        <f t="shared" si="599"/>
        <v>4.9951544068066598</v>
      </c>
      <c r="AX146" s="312">
        <f t="shared" si="621"/>
        <v>-3.9518351601897601</v>
      </c>
      <c r="AY146" s="312">
        <f t="shared" si="621"/>
        <v>-3.1455003864264475</v>
      </c>
      <c r="AZ146" s="312">
        <f t="shared" si="600"/>
        <v>-2.2512224047875433</v>
      </c>
      <c r="BA146" s="315">
        <f t="shared" si="622"/>
        <v>-17.503620826918784</v>
      </c>
      <c r="BB146" s="315">
        <f t="shared" si="622"/>
        <v>-8.7903330353010869</v>
      </c>
      <c r="BC146" s="40">
        <f t="shared" si="601"/>
        <v>-11.37075580254524</v>
      </c>
      <c r="BD146" s="122">
        <f t="shared" si="623"/>
        <v>-37.664709664765113</v>
      </c>
      <c r="BE146" s="287">
        <f t="shared" si="586"/>
        <v>-12.55490322158837</v>
      </c>
      <c r="BF146" s="112" t="str">
        <f t="shared" si="536"/>
        <v>Michael Del Zotto</v>
      </c>
      <c r="BG146" s="125"/>
      <c r="BH146" s="405">
        <f t="shared" si="627"/>
        <v>6</v>
      </c>
      <c r="BI146" s="65" t="str">
        <f t="shared" si="564"/>
        <v>Michael Del Zotto</v>
      </c>
      <c r="BJ146" s="114">
        <f t="shared" si="565"/>
        <v>-11.37075580254524</v>
      </c>
      <c r="BK146" s="236">
        <f t="shared" si="634"/>
        <v>6</v>
      </c>
      <c r="BL146" s="189" t="str">
        <f t="shared" ref="BL146:BM146" si="643">VLOOKUP(BK146,BH$141:BJ$148,2,FALSE)</f>
        <v>Michael Del Zotto</v>
      </c>
      <c r="BM146" s="73">
        <f t="shared" si="643"/>
        <v>-11.37075580254524</v>
      </c>
      <c r="BN146" s="81"/>
      <c r="BO146" s="83">
        <f t="shared" si="629"/>
        <v>5</v>
      </c>
      <c r="BP146" s="65" t="str">
        <f t="shared" si="568"/>
        <v>Michael Del Zotto</v>
      </c>
      <c r="BQ146" s="102">
        <f t="shared" si="569"/>
        <v>-37.664709664765113</v>
      </c>
      <c r="BR146" s="236">
        <f t="shared" si="636"/>
        <v>6</v>
      </c>
      <c r="BS146" s="189" t="str">
        <f t="shared" ref="BS146:BT146" si="644">VLOOKUP(BR146,BO$141:BQ$148,2,FALSE)</f>
        <v>Zach Bogosian</v>
      </c>
      <c r="BT146" s="73">
        <f t="shared" si="644"/>
        <v>-38.829029841818112</v>
      </c>
      <c r="BU146" s="84"/>
      <c r="BV146" s="203">
        <f t="shared" si="631"/>
        <v>5</v>
      </c>
      <c r="BW146" s="71" t="str">
        <f t="shared" si="572"/>
        <v>Michael Del Zotto</v>
      </c>
      <c r="BX146" s="73">
        <f t="shared" si="573"/>
        <v>-12.55490322158837</v>
      </c>
      <c r="BY146" s="236">
        <f t="shared" si="638"/>
        <v>6</v>
      </c>
      <c r="BZ146" s="71" t="str">
        <f t="shared" si="632"/>
        <v>Zach Bogosian</v>
      </c>
      <c r="CA146" s="73">
        <f t="shared" si="633"/>
        <v>-12.943009947272705</v>
      </c>
      <c r="CB146" s="38"/>
      <c r="CC146" s="41"/>
      <c r="CD146" s="41"/>
      <c r="CE146" s="41"/>
      <c r="CF146" s="41"/>
      <c r="CG146" s="41"/>
      <c r="CH146" s="41"/>
      <c r="CI146" s="41"/>
      <c r="CJ146" s="41"/>
      <c r="CK146" s="41"/>
      <c r="CL146" s="41"/>
      <c r="CM146" s="41"/>
    </row>
    <row r="147" spans="1:91" ht="16.5" customHeight="1" x14ac:dyDescent="0.2">
      <c r="A147" s="427" t="s">
        <v>160</v>
      </c>
      <c r="B147" s="294">
        <v>70</v>
      </c>
      <c r="C147" s="295">
        <v>79</v>
      </c>
      <c r="D147" s="296">
        <v>48</v>
      </c>
      <c r="E147" s="297">
        <v>4</v>
      </c>
      <c r="F147" s="298">
        <v>7</v>
      </c>
      <c r="G147" s="47">
        <v>4</v>
      </c>
      <c r="H147" s="299">
        <f t="shared" si="610"/>
        <v>4.3999999999999995</v>
      </c>
      <c r="I147" s="300">
        <f t="shared" si="610"/>
        <v>6.8227848101265822</v>
      </c>
      <c r="J147" s="300">
        <f t="shared" si="589"/>
        <v>6.4166666666666661</v>
      </c>
      <c r="K147" s="303">
        <f t="shared" si="611"/>
        <v>1.6728367401338553</v>
      </c>
      <c r="L147" s="303">
        <f t="shared" si="611"/>
        <v>2.4838285021331195</v>
      </c>
      <c r="M147" s="303">
        <f t="shared" si="590"/>
        <v>2.2321314400464769</v>
      </c>
      <c r="N147" s="54">
        <f t="shared" si="612"/>
        <v>-5.9607510461256865</v>
      </c>
      <c r="O147" s="54">
        <f t="shared" si="612"/>
        <v>-4.9235789052742884</v>
      </c>
      <c r="P147" s="54">
        <f t="shared" si="591"/>
        <v>-5.0142453715477266</v>
      </c>
      <c r="Q147" s="298">
        <v>35</v>
      </c>
      <c r="R147" s="298">
        <v>39</v>
      </c>
      <c r="S147" s="47">
        <v>28</v>
      </c>
      <c r="T147" s="307">
        <f t="shared" si="613"/>
        <v>38.5</v>
      </c>
      <c r="U147" s="308">
        <f t="shared" si="613"/>
        <v>38.0126582278481</v>
      </c>
      <c r="V147" s="308">
        <f t="shared" si="592"/>
        <v>44.916666666666671</v>
      </c>
      <c r="W147" s="284">
        <f t="shared" si="614"/>
        <v>8.3368356480940911</v>
      </c>
      <c r="X147" s="284">
        <f t="shared" si="614"/>
        <v>8.3166166581732757</v>
      </c>
      <c r="Y147" s="284">
        <f t="shared" si="593"/>
        <v>8.8845643813866264</v>
      </c>
      <c r="Z147" s="312">
        <f t="shared" si="615"/>
        <v>0.70324786183454968</v>
      </c>
      <c r="AA147" s="312">
        <f t="shared" si="615"/>
        <v>0.90920925076586823</v>
      </c>
      <c r="AB147" s="312">
        <f t="shared" si="594"/>
        <v>1.6381875697924233</v>
      </c>
      <c r="AC147" s="298">
        <v>17</v>
      </c>
      <c r="AD147" s="298">
        <v>25</v>
      </c>
      <c r="AE147" s="47">
        <v>15</v>
      </c>
      <c r="AF147" s="307">
        <f t="shared" si="616"/>
        <v>18.7</v>
      </c>
      <c r="AG147" s="308">
        <f t="shared" si="616"/>
        <v>24.367088607594937</v>
      </c>
      <c r="AH147" s="308">
        <f t="shared" si="595"/>
        <v>24.0625</v>
      </c>
      <c r="AI147" s="284">
        <f t="shared" si="617"/>
        <v>8.0069869535738629</v>
      </c>
      <c r="AJ147" s="284">
        <f t="shared" si="617"/>
        <v>10.712032826238639</v>
      </c>
      <c r="AK147" s="284">
        <f t="shared" si="596"/>
        <v>8.8278304500602598</v>
      </c>
      <c r="AL147" s="312">
        <f t="shared" si="618"/>
        <v>0.37339916731432155</v>
      </c>
      <c r="AM147" s="312">
        <f t="shared" si="618"/>
        <v>3.3046254188312316</v>
      </c>
      <c r="AN147" s="312">
        <f t="shared" si="597"/>
        <v>1.5814536384660567</v>
      </c>
      <c r="AO147" s="298">
        <v>115</v>
      </c>
      <c r="AP147" s="298">
        <v>134</v>
      </c>
      <c r="AQ147" s="47">
        <v>91</v>
      </c>
      <c r="AR147" s="307">
        <f t="shared" si="619"/>
        <v>126.5</v>
      </c>
      <c r="AS147" s="308">
        <f t="shared" si="619"/>
        <v>130.60759493670886</v>
      </c>
      <c r="AT147" s="308">
        <f t="shared" si="598"/>
        <v>145.97916666666666</v>
      </c>
      <c r="AU147" s="284">
        <f t="shared" si="620"/>
        <v>4.9014465379081695</v>
      </c>
      <c r="AV147" s="284">
        <f t="shared" si="620"/>
        <v>4.9259949190636876</v>
      </c>
      <c r="AW147" s="284">
        <f t="shared" si="599"/>
        <v>5.3780134637069636</v>
      </c>
      <c r="AX147" s="312">
        <f t="shared" si="621"/>
        <v>-2.7321412483513718</v>
      </c>
      <c r="AY147" s="312">
        <f t="shared" si="621"/>
        <v>-2.4814124883437199</v>
      </c>
      <c r="AZ147" s="312">
        <f t="shared" si="600"/>
        <v>-1.8683633478872395</v>
      </c>
      <c r="BA147" s="315">
        <f t="shared" si="622"/>
        <v>-7.6162452653281871</v>
      </c>
      <c r="BB147" s="315">
        <f t="shared" si="622"/>
        <v>-3.1911567240209084</v>
      </c>
      <c r="BC147" s="40">
        <f t="shared" si="601"/>
        <v>-3.6629675111764861</v>
      </c>
      <c r="BD147" s="122">
        <f t="shared" si="623"/>
        <v>-14.470369500525582</v>
      </c>
      <c r="BE147" s="287">
        <f t="shared" si="586"/>
        <v>-4.8234565001751939</v>
      </c>
      <c r="BF147" s="112" t="str">
        <f t="shared" si="536"/>
        <v>Ryan Suter</v>
      </c>
      <c r="BG147" s="125"/>
      <c r="BH147" s="405">
        <f t="shared" si="627"/>
        <v>2</v>
      </c>
      <c r="BI147" s="65" t="str">
        <f t="shared" si="564"/>
        <v>Ryan Suter</v>
      </c>
      <c r="BJ147" s="114">
        <f t="shared" si="565"/>
        <v>-3.6629675111764861</v>
      </c>
      <c r="BK147" s="236">
        <f t="shared" si="634"/>
        <v>7</v>
      </c>
      <c r="BL147" s="189" t="str">
        <f t="shared" ref="BL147:BM147" si="645">VLOOKUP(BK147,BH$141:BJ$148,2,FALSE)</f>
        <v>Brent Seabrook</v>
      </c>
      <c r="BM147" s="73">
        <f t="shared" si="645"/>
        <v>-12.407097992607735</v>
      </c>
      <c r="BN147" s="81"/>
      <c r="BO147" s="83">
        <f t="shared" si="629"/>
        <v>2</v>
      </c>
      <c r="BP147" s="65" t="str">
        <f t="shared" si="568"/>
        <v>Ryan Suter</v>
      </c>
      <c r="BQ147" s="102">
        <f t="shared" si="569"/>
        <v>-14.470369500525582</v>
      </c>
      <c r="BR147" s="236">
        <f t="shared" si="636"/>
        <v>7</v>
      </c>
      <c r="BS147" s="189" t="str">
        <f t="shared" ref="BS147:BT147" si="646">VLOOKUP(BR147,BO$141:BQ$148,2,FALSE)</f>
        <v>Sami Salo</v>
      </c>
      <c r="BT147" s="73">
        <f t="shared" si="646"/>
        <v>-41.908831730400081</v>
      </c>
      <c r="BU147" s="84"/>
      <c r="BV147" s="203">
        <f t="shared" si="631"/>
        <v>2</v>
      </c>
      <c r="BW147" s="71" t="str">
        <f t="shared" si="572"/>
        <v>Ryan Suter</v>
      </c>
      <c r="BX147" s="73">
        <f t="shared" si="573"/>
        <v>-4.8234565001751939</v>
      </c>
      <c r="BY147" s="236">
        <f t="shared" si="638"/>
        <v>7</v>
      </c>
      <c r="BZ147" s="71" t="str">
        <f t="shared" si="632"/>
        <v>Sami Salo</v>
      </c>
      <c r="CA147" s="73">
        <f t="shared" si="633"/>
        <v>-13.969610576800028</v>
      </c>
      <c r="CB147" s="38"/>
      <c r="CC147" s="41"/>
      <c r="CD147" s="41"/>
      <c r="CE147" s="41"/>
      <c r="CF147" s="41"/>
      <c r="CG147" s="41"/>
      <c r="CH147" s="41"/>
      <c r="CI147" s="41"/>
      <c r="CJ147" s="41"/>
      <c r="CK147" s="41"/>
      <c r="CL147" s="41"/>
      <c r="CM147" s="41"/>
    </row>
    <row r="148" spans="1:91" ht="13.5" customHeight="1" thickBot="1" x14ac:dyDescent="0.25">
      <c r="A148" s="433" t="s">
        <v>163</v>
      </c>
      <c r="B148" s="320" t="s">
        <v>57</v>
      </c>
      <c r="C148" s="321">
        <v>54</v>
      </c>
      <c r="D148" s="322">
        <v>48</v>
      </c>
      <c r="E148" s="323" t="s">
        <v>57</v>
      </c>
      <c r="F148" s="324">
        <v>8</v>
      </c>
      <c r="G148" s="325">
        <v>6</v>
      </c>
      <c r="H148" s="326" t="s">
        <v>57</v>
      </c>
      <c r="I148" s="327">
        <f>(F148/C148)*77</f>
        <v>11.407407407407407</v>
      </c>
      <c r="J148" s="327">
        <f t="shared" si="589"/>
        <v>9.625</v>
      </c>
      <c r="K148" s="328" t="s">
        <v>57</v>
      </c>
      <c r="L148" s="328">
        <f>(I148/(I$150))*1000</f>
        <v>4.1528561199686012</v>
      </c>
      <c r="M148" s="328">
        <f t="shared" si="590"/>
        <v>3.3481971600697156</v>
      </c>
      <c r="N148" s="329" t="s">
        <v>57</v>
      </c>
      <c r="O148" s="329">
        <f>(L148-F$151)</f>
        <v>-3.2545512874388063</v>
      </c>
      <c r="P148" s="329">
        <f t="shared" si="591"/>
        <v>-3.8981796515244875</v>
      </c>
      <c r="Q148" s="324" t="s">
        <v>57</v>
      </c>
      <c r="R148" s="324">
        <v>12</v>
      </c>
      <c r="S148" s="325">
        <v>19</v>
      </c>
      <c r="T148" s="330" t="s">
        <v>57</v>
      </c>
      <c r="U148" s="331">
        <f>(R148/C148)*77</f>
        <v>17.111111111111111</v>
      </c>
      <c r="V148" s="331">
        <f t="shared" si="592"/>
        <v>30.479166666666664</v>
      </c>
      <c r="W148" s="332" t="s">
        <v>57</v>
      </c>
      <c r="X148" s="332">
        <f>(U148/U$150)*1000</f>
        <v>3.7436621994056334</v>
      </c>
      <c r="Y148" s="332">
        <f t="shared" si="593"/>
        <v>6.0288115445123527</v>
      </c>
      <c r="Z148" s="333" t="s">
        <v>57</v>
      </c>
      <c r="AA148" s="333">
        <f>(X148-F$151)</f>
        <v>-3.6637452080017741</v>
      </c>
      <c r="AB148" s="333">
        <f t="shared" si="594"/>
        <v>-1.2175652670818504</v>
      </c>
      <c r="AC148" s="324" t="s">
        <v>57</v>
      </c>
      <c r="AD148" s="324">
        <v>6</v>
      </c>
      <c r="AE148" s="325">
        <v>8</v>
      </c>
      <c r="AF148" s="330" t="s">
        <v>57</v>
      </c>
      <c r="AG148" s="331">
        <f>(AD148/C148)*77</f>
        <v>8.5555555555555554</v>
      </c>
      <c r="AH148" s="331">
        <f t="shared" si="595"/>
        <v>12.833333333333332</v>
      </c>
      <c r="AI148" s="332" t="s">
        <v>57</v>
      </c>
      <c r="AJ148" s="332">
        <f>((AG148/AG$150)*1000)</f>
        <v>3.7611137478793446</v>
      </c>
      <c r="AK148" s="332">
        <f t="shared" si="596"/>
        <v>4.7081762400321381</v>
      </c>
      <c r="AL148" s="333" t="s">
        <v>57</v>
      </c>
      <c r="AM148" s="333">
        <f>(AJ148-F$151)</f>
        <v>-3.6462936595280628</v>
      </c>
      <c r="AN148" s="333">
        <f t="shared" si="597"/>
        <v>-2.538200571562065</v>
      </c>
      <c r="AO148" s="324" t="s">
        <v>57</v>
      </c>
      <c r="AP148" s="324">
        <v>86</v>
      </c>
      <c r="AQ148" s="325">
        <v>79</v>
      </c>
      <c r="AR148" s="330" t="s">
        <v>57</v>
      </c>
      <c r="AS148" s="331">
        <f>(AP148/C148)*77</f>
        <v>122.62962962962963</v>
      </c>
      <c r="AT148" s="331">
        <f t="shared" si="598"/>
        <v>126.72916666666666</v>
      </c>
      <c r="AU148" s="332" t="s">
        <v>57</v>
      </c>
      <c r="AV148" s="332">
        <f>(AS148/AS$150)*1000</f>
        <v>4.6250980486620641</v>
      </c>
      <c r="AW148" s="332">
        <f t="shared" si="599"/>
        <v>4.6688248750862646</v>
      </c>
      <c r="AX148" s="333" t="s">
        <v>57</v>
      </c>
      <c r="AY148" s="333">
        <f>(AV148-F$151)</f>
        <v>-2.7823093587453434</v>
      </c>
      <c r="AZ148" s="333">
        <f t="shared" si="600"/>
        <v>-2.5775519365079385</v>
      </c>
      <c r="BA148" s="334" t="s">
        <v>57</v>
      </c>
      <c r="BB148" s="334">
        <f>(((AY148+AM148)+AA148)+O148)</f>
        <v>-13.346899513713987</v>
      </c>
      <c r="BC148" s="335">
        <f t="shared" si="601"/>
        <v>-10.231497426676341</v>
      </c>
      <c r="BD148" s="336">
        <f>BB148+BC148</f>
        <v>-23.578396940390327</v>
      </c>
      <c r="BE148" s="290">
        <f>(BB148+BC148)/2</f>
        <v>-11.789198470195164</v>
      </c>
      <c r="BF148" s="113" t="str">
        <f t="shared" si="536"/>
        <v>Slava Voynov</v>
      </c>
      <c r="BG148" s="125"/>
      <c r="BH148" s="405">
        <f t="shared" si="627"/>
        <v>4</v>
      </c>
      <c r="BI148" s="70" t="str">
        <f t="shared" si="564"/>
        <v>Slava Voynov</v>
      </c>
      <c r="BJ148" s="217">
        <f t="shared" si="565"/>
        <v>-10.231497426676341</v>
      </c>
      <c r="BK148" s="403">
        <f t="shared" si="634"/>
        <v>8</v>
      </c>
      <c r="BL148" s="190" t="str">
        <f t="shared" ref="BL148:BM148" si="647">VLOOKUP(BK148,BH$141:BJ$148,2,FALSE)</f>
        <v>Sami Salo</v>
      </c>
      <c r="BM148" s="74">
        <f t="shared" si="647"/>
        <v>-15.595529146212003</v>
      </c>
      <c r="BN148" s="81"/>
      <c r="BO148" s="83">
        <f t="shared" si="629"/>
        <v>3</v>
      </c>
      <c r="BP148" s="70" t="str">
        <f t="shared" si="568"/>
        <v>Slava Voynov</v>
      </c>
      <c r="BQ148" s="219">
        <f t="shared" si="569"/>
        <v>-23.578396940390327</v>
      </c>
      <c r="BR148" s="236">
        <f t="shared" si="636"/>
        <v>8</v>
      </c>
      <c r="BS148" s="190" t="str">
        <f t="shared" ref="BS148:BT148" si="648">VLOOKUP(BR148,BO$141:BQ$148,2,FALSE)</f>
        <v>Oliver Ekman-Larsson</v>
      </c>
      <c r="BT148" s="74">
        <f t="shared" si="648"/>
        <v>-44.713523886631293</v>
      </c>
      <c r="BU148" s="84"/>
      <c r="BV148" s="203">
        <f t="shared" si="631"/>
        <v>4</v>
      </c>
      <c r="BW148" s="108" t="str">
        <f t="shared" si="572"/>
        <v>Slava Voynov</v>
      </c>
      <c r="BX148" s="74">
        <f t="shared" si="573"/>
        <v>-11.789198470195164</v>
      </c>
      <c r="BY148" s="236">
        <f t="shared" si="638"/>
        <v>8</v>
      </c>
      <c r="BZ148" s="108" t="str">
        <f t="shared" si="632"/>
        <v>Oliver Ekman-Larsson</v>
      </c>
      <c r="CA148" s="74">
        <f t="shared" si="633"/>
        <v>-14.904507962210431</v>
      </c>
      <c r="CB148" s="38"/>
      <c r="CC148" s="41"/>
      <c r="CD148" s="41"/>
      <c r="CE148" s="41"/>
      <c r="CF148" s="41"/>
      <c r="CG148" s="41"/>
      <c r="CH148" s="41"/>
      <c r="CI148" s="41"/>
      <c r="CJ148" s="41"/>
      <c r="CK148" s="41"/>
      <c r="CL148" s="41"/>
      <c r="CM148" s="41"/>
    </row>
    <row r="149" spans="1:91" ht="13.5" hidden="1" customHeight="1" x14ac:dyDescent="0.2">
      <c r="A149" s="292"/>
      <c r="B149" s="458"/>
      <c r="C149" s="459"/>
      <c r="D149" s="460"/>
      <c r="E149" s="458"/>
      <c r="F149" s="459"/>
      <c r="G149" s="460"/>
      <c r="H149" s="461"/>
      <c r="I149" s="462"/>
      <c r="J149" s="463"/>
      <c r="K149" s="464"/>
      <c r="L149" s="465"/>
      <c r="M149" s="466"/>
      <c r="N149" s="467"/>
      <c r="O149" s="468"/>
      <c r="P149" s="466"/>
      <c r="Q149" s="458"/>
      <c r="R149" s="459"/>
      <c r="S149" s="460"/>
      <c r="T149" s="461"/>
      <c r="U149" s="462"/>
      <c r="V149" s="469"/>
      <c r="W149" s="467"/>
      <c r="X149" s="470"/>
      <c r="Y149" s="471"/>
      <c r="Z149" s="467"/>
      <c r="AA149" s="470"/>
      <c r="AB149" s="471"/>
      <c r="AC149" s="458"/>
      <c r="AD149" s="459"/>
      <c r="AE149" s="460"/>
      <c r="AF149" s="461"/>
      <c r="AG149" s="462"/>
      <c r="AH149" s="469"/>
      <c r="AI149" s="467"/>
      <c r="AJ149" s="470"/>
      <c r="AK149" s="471"/>
      <c r="AL149" s="467"/>
      <c r="AM149" s="470"/>
      <c r="AN149" s="471"/>
      <c r="AO149" s="458"/>
      <c r="AP149" s="459"/>
      <c r="AQ149" s="460"/>
      <c r="AR149" s="461"/>
      <c r="AS149" s="462"/>
      <c r="AT149" s="469"/>
      <c r="AU149" s="467"/>
      <c r="AV149" s="470"/>
      <c r="AW149" s="471"/>
      <c r="AX149" s="467"/>
      <c r="AY149" s="470"/>
      <c r="AZ149" s="471"/>
      <c r="BA149" s="461"/>
      <c r="BB149" s="472"/>
      <c r="BC149" s="473"/>
      <c r="BD149" s="342"/>
      <c r="BE149" s="206"/>
      <c r="BF149" s="343"/>
      <c r="BG149" s="125"/>
      <c r="BH149" s="89"/>
      <c r="BI149" s="344"/>
      <c r="BJ149" s="344"/>
      <c r="BK149" s="236">
        <f t="shared" si="634"/>
        <v>9</v>
      </c>
      <c r="BL149" s="344"/>
      <c r="BM149" s="344"/>
      <c r="BN149" s="345"/>
      <c r="BO149" s="345"/>
      <c r="BP149" s="345"/>
      <c r="BQ149" s="345"/>
      <c r="BR149" s="345"/>
      <c r="BS149" s="346"/>
      <c r="BT149" s="346"/>
      <c r="BU149" s="347"/>
      <c r="BV149" s="348"/>
      <c r="BW149" s="349"/>
      <c r="BX149" s="349"/>
      <c r="BY149" s="349"/>
      <c r="BZ149" s="347"/>
      <c r="CA149" s="347"/>
      <c r="CB149" s="347"/>
      <c r="CC149" s="41"/>
      <c r="CD149" s="41"/>
      <c r="CE149" s="41"/>
      <c r="CF149" s="41"/>
      <c r="CG149" s="41"/>
      <c r="CH149" s="41"/>
      <c r="CI149" s="41"/>
      <c r="CJ149" s="41"/>
      <c r="CK149" s="41"/>
      <c r="CL149" s="41"/>
      <c r="CM149" s="41"/>
    </row>
    <row r="150" spans="1:91" ht="13.5" hidden="1" customHeight="1" x14ac:dyDescent="0.2">
      <c r="A150" s="51" t="s">
        <v>165</v>
      </c>
      <c r="B150" s="27">
        <f t="shared" ref="B150:J150" si="649">SUM(B3:B148)</f>
        <v>9235</v>
      </c>
      <c r="C150" s="3">
        <f t="shared" si="649"/>
        <v>9964</v>
      </c>
      <c r="D150" s="7">
        <f t="shared" si="649"/>
        <v>6162</v>
      </c>
      <c r="E150" s="49">
        <f t="shared" si="649"/>
        <v>2433</v>
      </c>
      <c r="F150" s="6">
        <f t="shared" si="649"/>
        <v>2614</v>
      </c>
      <c r="G150" s="14">
        <f t="shared" si="649"/>
        <v>1613</v>
      </c>
      <c r="H150" s="42">
        <f t="shared" si="649"/>
        <v>2630.262651720529</v>
      </c>
      <c r="I150" s="9">
        <f t="shared" si="649"/>
        <v>2746.8824052333543</v>
      </c>
      <c r="J150" s="9">
        <f t="shared" si="649"/>
        <v>2874.681370257058</v>
      </c>
      <c r="K150" s="37"/>
      <c r="L150" s="37"/>
      <c r="M150" s="23"/>
      <c r="N150" s="25"/>
      <c r="O150" s="28"/>
      <c r="P150" s="36"/>
      <c r="Q150" s="49">
        <f t="shared" ref="Q150:V150" si="650">SUM(Q3:Q148)</f>
        <v>4208</v>
      </c>
      <c r="R150" s="6">
        <f t="shared" si="650"/>
        <v>4317</v>
      </c>
      <c r="S150" s="14">
        <f t="shared" si="650"/>
        <v>2839</v>
      </c>
      <c r="T150" s="10">
        <f t="shared" si="650"/>
        <v>4618.0591324001452</v>
      </c>
      <c r="U150" s="18">
        <f t="shared" si="650"/>
        <v>4570.6877917104202</v>
      </c>
      <c r="V150" s="18">
        <f t="shared" si="650"/>
        <v>5055.5845777614213</v>
      </c>
      <c r="W150" s="50"/>
      <c r="X150" s="50"/>
      <c r="Y150" s="50"/>
      <c r="Z150" s="20"/>
      <c r="AA150" s="20"/>
      <c r="AB150" s="21"/>
      <c r="AC150" s="49">
        <f t="shared" ref="AC150:AH150" si="651">SUM(AC3:AC148)</f>
        <v>2156</v>
      </c>
      <c r="AD150" s="6">
        <f t="shared" si="651"/>
        <v>2147</v>
      </c>
      <c r="AE150" s="14">
        <f t="shared" si="651"/>
        <v>1532</v>
      </c>
      <c r="AF150" s="10">
        <f t="shared" si="651"/>
        <v>2335.460280930442</v>
      </c>
      <c r="AG150" s="18">
        <f t="shared" si="651"/>
        <v>2274.7399119155848</v>
      </c>
      <c r="AH150" s="18">
        <f t="shared" si="651"/>
        <v>2725.7546614792254</v>
      </c>
      <c r="AI150" s="50"/>
      <c r="AJ150" s="50"/>
      <c r="AK150" s="43"/>
      <c r="AL150" s="1"/>
      <c r="AM150" s="20"/>
      <c r="AN150" s="21"/>
      <c r="AO150" s="49">
        <f t="shared" ref="AO150:AT150" si="652">SUM(AO3:AO148)</f>
        <v>23521</v>
      </c>
      <c r="AP150" s="6">
        <f t="shared" si="652"/>
        <v>25139</v>
      </c>
      <c r="AQ150" s="14">
        <f t="shared" si="652"/>
        <v>15209</v>
      </c>
      <c r="AR150" s="10">
        <f t="shared" si="652"/>
        <v>25808.707495152532</v>
      </c>
      <c r="AS150" s="18">
        <f t="shared" si="652"/>
        <v>26513.952426393123</v>
      </c>
      <c r="AT150" s="18">
        <f t="shared" si="652"/>
        <v>27143.696766806894</v>
      </c>
      <c r="AU150" s="50"/>
      <c r="AV150" s="50"/>
      <c r="AW150" s="43"/>
      <c r="AX150" s="1"/>
      <c r="AY150" s="20"/>
      <c r="AZ150" s="21"/>
      <c r="BA150" s="443"/>
      <c r="BB150" s="444"/>
      <c r="BC150" s="445"/>
      <c r="BD150" s="341"/>
      <c r="BE150" s="207"/>
      <c r="BF150" s="30"/>
      <c r="BG150" s="89"/>
      <c r="BK150" s="236">
        <f t="shared" si="634"/>
        <v>10</v>
      </c>
      <c r="BS150" s="119"/>
      <c r="BT150" s="41"/>
      <c r="BU150" s="41"/>
      <c r="BV150" s="204"/>
      <c r="BW150" s="197"/>
      <c r="BX150" s="197"/>
      <c r="BY150" s="197"/>
      <c r="BZ150" s="41"/>
      <c r="CA150" s="41"/>
      <c r="CB150" s="41"/>
      <c r="CC150" s="41"/>
      <c r="CD150" s="41"/>
      <c r="CE150" s="41"/>
      <c r="CF150" s="41"/>
      <c r="CG150" s="41"/>
      <c r="CH150" s="41"/>
      <c r="CI150" s="41"/>
      <c r="CJ150" s="41"/>
      <c r="CK150" s="41"/>
      <c r="CL150" s="41"/>
      <c r="CM150" s="41"/>
    </row>
    <row r="151" spans="1:91" ht="13.5" hidden="1" customHeight="1" thickBot="1" x14ac:dyDescent="0.25">
      <c r="A151" s="51" t="s">
        <v>166</v>
      </c>
      <c r="B151" s="27"/>
      <c r="C151" s="3"/>
      <c r="D151" s="7"/>
      <c r="E151" s="24">
        <f>(1/131)*1000</f>
        <v>7.6335877862595414</v>
      </c>
      <c r="F151" s="17">
        <f>(1/135)*1000</f>
        <v>7.4074074074074074</v>
      </c>
      <c r="G151" s="31">
        <f>(1/138)*1000</f>
        <v>7.2463768115942031</v>
      </c>
      <c r="H151" s="42"/>
      <c r="I151" s="9"/>
      <c r="J151" s="39"/>
      <c r="K151" s="29"/>
      <c r="L151" s="12"/>
      <c r="M151" s="23"/>
      <c r="N151" s="25"/>
      <c r="O151" s="28"/>
      <c r="P151" s="36"/>
      <c r="Q151" s="49"/>
      <c r="R151" s="6"/>
      <c r="S151" s="14"/>
      <c r="T151" s="10"/>
      <c r="U151" s="18"/>
      <c r="V151" s="22"/>
      <c r="W151" s="11"/>
      <c r="X151" s="53"/>
      <c r="Y151" s="43"/>
      <c r="Z151" s="52"/>
      <c r="AA151" s="8"/>
      <c r="AB151" s="21"/>
      <c r="AC151" s="49"/>
      <c r="AD151" s="6"/>
      <c r="AE151" s="14"/>
      <c r="AF151" s="10"/>
      <c r="AG151" s="18"/>
      <c r="AH151" s="22"/>
      <c r="AI151" s="11"/>
      <c r="AJ151" s="53"/>
      <c r="AK151" s="43"/>
      <c r="AL151" s="52"/>
      <c r="AM151" s="8"/>
      <c r="AN151" s="21"/>
      <c r="AO151" s="49"/>
      <c r="AP151" s="6"/>
      <c r="AQ151" s="14"/>
      <c r="AR151" s="10"/>
      <c r="AS151" s="18"/>
      <c r="AT151" s="22"/>
      <c r="AU151" s="11"/>
      <c r="AV151" s="53"/>
      <c r="AW151" s="43"/>
      <c r="AX151" s="52"/>
      <c r="AY151" s="8"/>
      <c r="AZ151" s="21"/>
      <c r="BA151" s="46"/>
      <c r="BB151" s="13"/>
      <c r="BC151" s="5"/>
      <c r="BD151" s="34"/>
      <c r="BE151" s="208"/>
      <c r="BF151" s="30"/>
      <c r="BK151" s="236">
        <f t="shared" si="634"/>
        <v>11</v>
      </c>
      <c r="BS151" s="119"/>
      <c r="BT151" s="41"/>
      <c r="BU151" s="41"/>
      <c r="BV151" s="204"/>
      <c r="BW151" s="197"/>
      <c r="BX151" s="197"/>
      <c r="BY151" s="197"/>
      <c r="BZ151" s="41"/>
      <c r="CA151" s="41"/>
      <c r="CB151" s="41"/>
      <c r="CC151" s="41"/>
      <c r="CD151" s="41"/>
      <c r="CE151" s="41"/>
      <c r="CF151" s="41"/>
      <c r="CG151" s="41"/>
      <c r="CH151" s="41"/>
      <c r="CI151" s="41"/>
      <c r="CJ151" s="41"/>
      <c r="CK151" s="41"/>
      <c r="CL151" s="41"/>
      <c r="CM151" s="41"/>
    </row>
    <row r="152" spans="1:91" ht="12.75" customHeight="1" thickBot="1" x14ac:dyDescent="0.25">
      <c r="A152" s="16"/>
      <c r="B152" s="446"/>
      <c r="C152" s="447"/>
      <c r="D152" s="448"/>
      <c r="E152" s="446"/>
      <c r="F152" s="447"/>
      <c r="G152" s="448"/>
      <c r="H152" s="449"/>
      <c r="I152" s="450"/>
      <c r="J152" s="451"/>
      <c r="K152" s="452"/>
      <c r="L152" s="453"/>
      <c r="M152" s="451"/>
      <c r="N152" s="449"/>
      <c r="O152" s="450"/>
      <c r="P152" s="451"/>
      <c r="Q152" s="446"/>
      <c r="R152" s="447"/>
      <c r="S152" s="448"/>
      <c r="T152" s="449"/>
      <c r="U152" s="450"/>
      <c r="V152" s="454"/>
      <c r="W152" s="449"/>
      <c r="X152" s="455"/>
      <c r="Y152" s="454"/>
      <c r="Z152" s="449"/>
      <c r="AA152" s="455"/>
      <c r="AB152" s="454"/>
      <c r="AC152" s="446"/>
      <c r="AD152" s="447"/>
      <c r="AE152" s="448"/>
      <c r="AF152" s="449"/>
      <c r="AG152" s="450"/>
      <c r="AH152" s="454"/>
      <c r="AI152" s="449"/>
      <c r="AJ152" s="455"/>
      <c r="AK152" s="454"/>
      <c r="AL152" s="449"/>
      <c r="AM152" s="455"/>
      <c r="AN152" s="454"/>
      <c r="AO152" s="446"/>
      <c r="AP152" s="447"/>
      <c r="AQ152" s="448"/>
      <c r="AR152" s="449"/>
      <c r="AS152" s="450"/>
      <c r="AT152" s="454"/>
      <c r="AU152" s="449"/>
      <c r="AV152" s="455"/>
      <c r="AW152" s="454"/>
      <c r="AX152" s="449"/>
      <c r="AY152" s="455"/>
      <c r="AZ152" s="454"/>
      <c r="BA152" s="449"/>
      <c r="BB152" s="455"/>
      <c r="BC152" s="454"/>
      <c r="BD152" s="55"/>
      <c r="BE152" s="209"/>
      <c r="BF152" s="30"/>
      <c r="BS152" s="119"/>
      <c r="BT152" s="41"/>
      <c r="BU152" s="41"/>
      <c r="BV152" s="204"/>
      <c r="BW152" s="197"/>
      <c r="BX152" s="197"/>
      <c r="BY152" s="197"/>
      <c r="BZ152" s="41"/>
      <c r="CA152" s="41"/>
      <c r="CB152" s="41"/>
    </row>
  </sheetData>
  <sortState ref="BJ27:BJ41">
    <sortCondition ref="BJ3:BJ17"/>
  </sortState>
  <mergeCells count="186">
    <mergeCell ref="BP1:BQ1"/>
    <mergeCell ref="BP2:BQ2"/>
    <mergeCell ref="BP27:BQ27"/>
    <mergeCell ref="BP50:BQ50"/>
    <mergeCell ref="BP75:BQ75"/>
    <mergeCell ref="BP99:BQ99"/>
    <mergeCell ref="BP123:BQ123"/>
    <mergeCell ref="BW2:BX2"/>
    <mergeCell ref="BW123:BX123"/>
    <mergeCell ref="BW99:BX99"/>
    <mergeCell ref="BW75:BX75"/>
    <mergeCell ref="BW50:BX50"/>
    <mergeCell ref="BW27:BX27"/>
    <mergeCell ref="BI1:BJ1"/>
    <mergeCell ref="BS1:BT1"/>
    <mergeCell ref="BZ1:CA1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AI2:AK2"/>
    <mergeCell ref="AL2:AN2"/>
    <mergeCell ref="AO2:AQ2"/>
    <mergeCell ref="AR2:AT2"/>
    <mergeCell ref="AU2:AW2"/>
    <mergeCell ref="AX2:AZ2"/>
    <mergeCell ref="BA2:BC2"/>
    <mergeCell ref="BI2:BJ2"/>
    <mergeCell ref="BS2:BT2"/>
    <mergeCell ref="BZ2:CA2"/>
    <mergeCell ref="B27:D27"/>
    <mergeCell ref="E27:G27"/>
    <mergeCell ref="H27:J27"/>
    <mergeCell ref="K27:M27"/>
    <mergeCell ref="N27:P27"/>
    <mergeCell ref="Q27:S27"/>
    <mergeCell ref="T27:V27"/>
    <mergeCell ref="W27:Y27"/>
    <mergeCell ref="Z27:AB27"/>
    <mergeCell ref="AC27:AE27"/>
    <mergeCell ref="AF27:AH27"/>
    <mergeCell ref="AI27:AK27"/>
    <mergeCell ref="AL27:AN27"/>
    <mergeCell ref="AO27:AQ27"/>
    <mergeCell ref="AR27:AT27"/>
    <mergeCell ref="AU27:AW27"/>
    <mergeCell ref="AX27:AZ27"/>
    <mergeCell ref="BA27:BC27"/>
    <mergeCell ref="BI27:BJ27"/>
    <mergeCell ref="BS27:BT27"/>
    <mergeCell ref="BZ27:CA27"/>
    <mergeCell ref="B50:D50"/>
    <mergeCell ref="E50:G50"/>
    <mergeCell ref="H50:J50"/>
    <mergeCell ref="K50:M50"/>
    <mergeCell ref="N50:P50"/>
    <mergeCell ref="Q50:S50"/>
    <mergeCell ref="T50:V50"/>
    <mergeCell ref="W50:Y50"/>
    <mergeCell ref="Z50:AB50"/>
    <mergeCell ref="AC50:AE50"/>
    <mergeCell ref="AF50:AH50"/>
    <mergeCell ref="AI50:AK50"/>
    <mergeCell ref="AL50:AN50"/>
    <mergeCell ref="AO50:AQ50"/>
    <mergeCell ref="AR50:AT50"/>
    <mergeCell ref="AU50:AW50"/>
    <mergeCell ref="AX50:AZ50"/>
    <mergeCell ref="BA50:BC50"/>
    <mergeCell ref="BI50:BJ50"/>
    <mergeCell ref="BS50:BT50"/>
    <mergeCell ref="BZ50:CA50"/>
    <mergeCell ref="B75:D75"/>
    <mergeCell ref="E75:G75"/>
    <mergeCell ref="H75:J75"/>
    <mergeCell ref="K75:M75"/>
    <mergeCell ref="N75:P75"/>
    <mergeCell ref="Q75:S75"/>
    <mergeCell ref="T75:V75"/>
    <mergeCell ref="W75:Y75"/>
    <mergeCell ref="Z75:AB75"/>
    <mergeCell ref="AC75:AE75"/>
    <mergeCell ref="AF75:AH75"/>
    <mergeCell ref="AI75:AK75"/>
    <mergeCell ref="AL75:AN75"/>
    <mergeCell ref="AO75:AQ75"/>
    <mergeCell ref="AR75:AT75"/>
    <mergeCell ref="AU75:AW75"/>
    <mergeCell ref="AX75:AZ75"/>
    <mergeCell ref="BA75:BC75"/>
    <mergeCell ref="BI75:BJ75"/>
    <mergeCell ref="BS75:BT75"/>
    <mergeCell ref="BZ75:CA75"/>
    <mergeCell ref="B99:D99"/>
    <mergeCell ref="E99:G99"/>
    <mergeCell ref="H99:J99"/>
    <mergeCell ref="K99:M99"/>
    <mergeCell ref="N99:P99"/>
    <mergeCell ref="Q99:S99"/>
    <mergeCell ref="T99:V99"/>
    <mergeCell ref="W99:Y99"/>
    <mergeCell ref="Z99:AB99"/>
    <mergeCell ref="AC99:AE99"/>
    <mergeCell ref="AF99:AH99"/>
    <mergeCell ref="AI99:AK99"/>
    <mergeCell ref="AL99:AN99"/>
    <mergeCell ref="AO99:AQ99"/>
    <mergeCell ref="AR99:AT99"/>
    <mergeCell ref="AU99:AW99"/>
    <mergeCell ref="AX99:AZ99"/>
    <mergeCell ref="BA99:BC99"/>
    <mergeCell ref="BI99:BJ99"/>
    <mergeCell ref="BS99:BT99"/>
    <mergeCell ref="BZ99:CA99"/>
    <mergeCell ref="AF123:AH123"/>
    <mergeCell ref="AI123:AK123"/>
    <mergeCell ref="AL123:AN123"/>
    <mergeCell ref="AO123:AQ123"/>
    <mergeCell ref="AR123:AT123"/>
    <mergeCell ref="AU123:AW123"/>
    <mergeCell ref="AX123:AZ123"/>
    <mergeCell ref="BA123:BC123"/>
    <mergeCell ref="B123:D123"/>
    <mergeCell ref="E123:G123"/>
    <mergeCell ref="H123:J123"/>
    <mergeCell ref="K123:M123"/>
    <mergeCell ref="N123:P123"/>
    <mergeCell ref="Q123:S123"/>
    <mergeCell ref="T123:V123"/>
    <mergeCell ref="W123:Y123"/>
    <mergeCell ref="Z123:AB123"/>
    <mergeCell ref="AX152:AZ152"/>
    <mergeCell ref="BA152:BC152"/>
    <mergeCell ref="BI123:BJ123"/>
    <mergeCell ref="BS123:BT123"/>
    <mergeCell ref="BZ123:CA123"/>
    <mergeCell ref="B149:D149"/>
    <mergeCell ref="E149:G149"/>
    <mergeCell ref="H149:J149"/>
    <mergeCell ref="K149:M149"/>
    <mergeCell ref="N149:P149"/>
    <mergeCell ref="Q149:S149"/>
    <mergeCell ref="T149:V149"/>
    <mergeCell ref="W149:Y149"/>
    <mergeCell ref="Z149:AB149"/>
    <mergeCell ref="AC149:AE149"/>
    <mergeCell ref="AF149:AH149"/>
    <mergeCell ref="AI149:AK149"/>
    <mergeCell ref="AL149:AN149"/>
    <mergeCell ref="AO149:AQ149"/>
    <mergeCell ref="AR149:AT149"/>
    <mergeCell ref="AU149:AW149"/>
    <mergeCell ref="AX149:AZ149"/>
    <mergeCell ref="BA149:BC149"/>
    <mergeCell ref="AC123:AE123"/>
    <mergeCell ref="BL1:BM1"/>
    <mergeCell ref="BL2:BM2"/>
    <mergeCell ref="BL27:BM27"/>
    <mergeCell ref="BL50:BM50"/>
    <mergeCell ref="BL75:BM75"/>
    <mergeCell ref="BL99:BM99"/>
    <mergeCell ref="BL123:BM123"/>
    <mergeCell ref="BA150:BC150"/>
    <mergeCell ref="B152:D152"/>
    <mergeCell ref="E152:G152"/>
    <mergeCell ref="H152:J152"/>
    <mergeCell ref="K152:M152"/>
    <mergeCell ref="N152:P152"/>
    <mergeCell ref="Q152:S152"/>
    <mergeCell ref="T152:V152"/>
    <mergeCell ref="W152:Y152"/>
    <mergeCell ref="Z152:AB152"/>
    <mergeCell ref="AC152:AE152"/>
    <mergeCell ref="AF152:AH152"/>
    <mergeCell ref="AI152:AK152"/>
    <mergeCell ref="AL152:AN152"/>
    <mergeCell ref="AO152:AQ152"/>
    <mergeCell ref="AR152:AT152"/>
    <mergeCell ref="AU152:AW152"/>
  </mergeCells>
  <pageMargins left="0.7" right="0.7" top="0.75" bottom="0.75" header="0.3" footer="0.3"/>
  <pageSetup orientation="portrait" horizontalDpi="1200" verticalDpi="1200" r:id="rId1"/>
  <ignoredErrors>
    <ignoredError sqref="BE139" formula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Mazloum, Naveed G</dc:creator>
  <cp:lastModifiedBy>Mazloum, Naveed G</cp:lastModifiedBy>
  <dcterms:created xsi:type="dcterms:W3CDTF">2013-08-19T20:49:31Z</dcterms:created>
  <dcterms:modified xsi:type="dcterms:W3CDTF">2013-08-22T13:07:52Z</dcterms:modified>
</cp:coreProperties>
</file>